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1600" windowHeight="9450" tabRatio="882" activeTab="0"/>
  </bookViews>
  <sheets>
    <sheet name="三統債1-6" sheetId="1" r:id="rId1"/>
    <sheet name="三統債7" sheetId="2" r:id="rId2"/>
    <sheet name="三統債8" sheetId="3" r:id="rId3"/>
    <sheet name="三統債9" sheetId="4" r:id="rId4"/>
    <sheet name="三統債10" sheetId="5" r:id="rId5"/>
    <sheet name="計算表" sheetId="6" state="hidden" r:id="rId6"/>
    <sheet name="三統衍1" sheetId="7" r:id="rId7"/>
    <sheet name="三統衍2" sheetId="8" r:id="rId8"/>
    <sheet name="三統衍3" sheetId="9" r:id="rId9"/>
    <sheet name="三統衍4" sheetId="10" r:id="rId10"/>
    <sheet name="三統衍5" sheetId="11" r:id="rId11"/>
    <sheet name="四統4" sheetId="12" r:id="rId12"/>
    <sheet name="Sheet4" sheetId="13" state="hidden" r:id="rId13"/>
    <sheet name="四統5" sheetId="14" r:id="rId14"/>
    <sheet name="四統6" sheetId="15" r:id="rId15"/>
    <sheet name="四統7" sheetId="16" r:id="rId16"/>
    <sheet name="四統8" sheetId="17" r:id="rId17"/>
    <sheet name="四統9" sheetId="18" r:id="rId18"/>
    <sheet name="四統10" sheetId="19" r:id="rId19"/>
    <sheet name="四統11" sheetId="20" r:id="rId20"/>
    <sheet name="四統12" sheetId="21" r:id="rId21"/>
    <sheet name="四統13" sheetId="22" r:id="rId22"/>
  </sheets>
  <externalReferences>
    <externalReference r:id="rId25"/>
    <externalReference r:id="rId26"/>
    <externalReference r:id="rId27"/>
  </externalReferences>
  <definedNames>
    <definedName name="_xlnm.Print_Area" localSheetId="4">'三統債10'!$A$1:$G$19</definedName>
    <definedName name="_xlnm.Print_Area" localSheetId="0">'三統債1-6'!$A$1:$D$50</definedName>
    <definedName name="_xlnm.Print_Area" localSheetId="18">'四統10'!$A$1:$K$26</definedName>
    <definedName name="_xlnm.Print_Area" localSheetId="19">'四統11'!$A$1:$J$20</definedName>
    <definedName name="_xlnm.Print_Area" localSheetId="20">'四統12'!$A$1:$I$18</definedName>
    <definedName name="_xlnm.Print_Area" localSheetId="21">'四統13'!$A$1:$I$26</definedName>
    <definedName name="_xlnm.Print_Area" localSheetId="15">'四統7'!$A:$K</definedName>
    <definedName name="_xlnm.Print_Area" localSheetId="16">'四統8'!$A:$I</definedName>
    <definedName name="_xlnm.Print_Area" localSheetId="17">'四統9'!$A$1:$L$31</definedName>
  </definedNames>
  <calcPr fullCalcOnLoad="1"/>
</workbook>
</file>

<file path=xl/comments22.xml><?xml version="1.0" encoding="utf-8"?>
<comments xmlns="http://schemas.openxmlformats.org/spreadsheetml/2006/main">
  <authors>
    <author>pc</author>
  </authors>
  <commentList>
    <comment ref="C32" authorId="0">
      <text>
        <r>
          <rPr>
            <b/>
            <sz val="9"/>
            <rFont val="新細明體"/>
            <family val="1"/>
          </rPr>
          <t>pc:</t>
        </r>
        <r>
          <rPr>
            <sz val="9"/>
            <rFont val="新細明體"/>
            <family val="1"/>
          </rPr>
          <t xml:space="preserve">
ASW及ASO調整流通在外餘額
</t>
        </r>
      </text>
    </comment>
  </commentList>
</comments>
</file>

<file path=xl/sharedStrings.xml><?xml version="1.0" encoding="utf-8"?>
<sst xmlns="http://schemas.openxmlformats.org/spreadsheetml/2006/main" count="498" uniqueCount="232">
  <si>
    <r>
      <t>買賣斷</t>
    </r>
    <r>
      <rPr>
        <sz val="12"/>
        <color indexed="16"/>
        <rFont val="Times New Roman"/>
        <family val="1"/>
      </rPr>
      <t xml:space="preserve"> Outright </t>
    </r>
  </si>
  <si>
    <r>
      <t>附條件</t>
    </r>
    <r>
      <rPr>
        <sz val="12"/>
        <color indexed="16"/>
        <rFont val="Times New Roman"/>
        <family val="1"/>
      </rPr>
      <t xml:space="preserve"> Repo</t>
    </r>
  </si>
  <si>
    <t>(兆元)</t>
  </si>
  <si>
    <t>債券營業日數
No. of Trading Days</t>
  </si>
  <si>
    <t>合計
Total</t>
  </si>
  <si>
    <t>百分比
（%）</t>
  </si>
  <si>
    <t>公司債上櫃期數
No. of Bond Issues</t>
  </si>
  <si>
    <t>公司債上櫃家數
No. of Company</t>
  </si>
  <si>
    <t>09/12</t>
  </si>
  <si>
    <t>08/12</t>
  </si>
  <si>
    <t>07/12</t>
  </si>
  <si>
    <t>06/12</t>
  </si>
  <si>
    <t>05/12</t>
  </si>
  <si>
    <t>04/12</t>
  </si>
  <si>
    <t>03/12</t>
  </si>
  <si>
    <t>02/12</t>
  </si>
  <si>
    <t>01/12</t>
  </si>
  <si>
    <t>00/12</t>
  </si>
  <si>
    <t>99/12</t>
  </si>
  <si>
    <t>98/12</t>
  </si>
  <si>
    <t>97/12</t>
  </si>
  <si>
    <t>96/12</t>
  </si>
  <si>
    <t>95/12</t>
  </si>
  <si>
    <t>94/12</t>
  </si>
  <si>
    <r>
      <t>5</t>
    </r>
    <r>
      <rPr>
        <sz val="12"/>
        <rFont val="細明體"/>
        <family val="3"/>
      </rPr>
      <t>年期</t>
    </r>
    <r>
      <rPr>
        <sz val="12"/>
        <rFont val="Times New Roman"/>
        <family val="1"/>
      </rPr>
      <t xml:space="preserve">    5-yr</t>
    </r>
  </si>
  <si>
    <r>
      <t>10</t>
    </r>
    <r>
      <rPr>
        <sz val="12"/>
        <rFont val="細明體"/>
        <family val="3"/>
      </rPr>
      <t>年期</t>
    </r>
    <r>
      <rPr>
        <sz val="12"/>
        <rFont val="Times New Roman"/>
        <family val="1"/>
      </rPr>
      <t xml:space="preserve">  10-yr</t>
    </r>
  </si>
  <si>
    <r>
      <t>20</t>
    </r>
    <r>
      <rPr>
        <sz val="12"/>
        <rFont val="細明體"/>
        <family val="3"/>
      </rPr>
      <t>年期</t>
    </r>
    <r>
      <rPr>
        <sz val="12"/>
        <rFont val="Times New Roman"/>
        <family val="1"/>
      </rPr>
      <t xml:space="preserve">  20-yr</t>
    </r>
  </si>
  <si>
    <t>項     目
Item</t>
  </si>
  <si>
    <t>期      數
No. of Issues</t>
  </si>
  <si>
    <t>合 計
Total</t>
  </si>
  <si>
    <t>09/01</t>
  </si>
  <si>
    <t>09/02</t>
  </si>
  <si>
    <t>09/03</t>
  </si>
  <si>
    <t>09/04</t>
  </si>
  <si>
    <t>09/05</t>
  </si>
  <si>
    <t>09/06</t>
  </si>
  <si>
    <t>09/07</t>
  </si>
  <si>
    <t>09/08</t>
  </si>
  <si>
    <t>09/09</t>
  </si>
  <si>
    <t>09/10</t>
  </si>
  <si>
    <t>09/11</t>
  </si>
  <si>
    <r>
      <t>98</t>
    </r>
    <r>
      <rPr>
        <sz val="12"/>
        <rFont val="細明體"/>
        <family val="3"/>
      </rPr>
      <t>年</t>
    </r>
  </si>
  <si>
    <t>Note: The figures include convertible bonds and corporate bonds with warrant.</t>
  </si>
  <si>
    <t xml:space="preserve">註：本表數字包含轉換公司債及附認股權公司債。 </t>
  </si>
  <si>
    <t>註：本表數字包含轉換公司債及附認股權公司債。</t>
  </si>
  <si>
    <t>年/月
Yr/Mo</t>
  </si>
  <si>
    <t>10/12</t>
  </si>
  <si>
    <t>年/月
Yr/Mo</t>
  </si>
  <si>
    <t>5年期                                                    5-Year</t>
  </si>
  <si>
    <t>10年期                                                   10-Year</t>
  </si>
  <si>
    <t>20年期                                         20-Year</t>
  </si>
  <si>
    <t>加權平均
殖利率 %                       Weighted Ave. Yield</t>
  </si>
  <si>
    <t>註：本表之殖利率為債券等殖成交之加權平均殖利率。</t>
  </si>
  <si>
    <t>Note: The yields are weighted average yield of bonds.</t>
  </si>
  <si>
    <t>指標利率計算</t>
  </si>
  <si>
    <t>一月</t>
  </si>
  <si>
    <r>
      <t>5</t>
    </r>
    <r>
      <rPr>
        <sz val="12"/>
        <rFont val="細明體"/>
        <family val="3"/>
      </rPr>
      <t>月</t>
    </r>
  </si>
  <si>
    <r>
      <t>9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</si>
  <si>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年期</t>
    </r>
  </si>
  <si>
    <r>
      <t>10</t>
    </r>
    <r>
      <rPr>
        <sz val="12"/>
        <rFont val="細明體"/>
        <family val="3"/>
      </rPr>
      <t>年期</t>
    </r>
  </si>
  <si>
    <r>
      <t>20</t>
    </r>
    <r>
      <rPr>
        <sz val="12"/>
        <rFont val="細明體"/>
        <family val="3"/>
      </rPr>
      <t>年期</t>
    </r>
  </si>
  <si>
    <r>
      <t>2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</si>
  <si>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</si>
  <si>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</si>
  <si>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</si>
  <si>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</si>
  <si>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</si>
  <si>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</si>
  <si>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</si>
  <si>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</si>
  <si>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t>萬元</t>
  </si>
  <si>
    <t>成長率
Growth Ratio (%)</t>
  </si>
  <si>
    <t xml:space="preserve">                </t>
  </si>
  <si>
    <t>成長率
Growth Ratio(%)</t>
  </si>
  <si>
    <t>註：衍生性金融商品交易系統(TADS)自96年3月26日上線啟用。</t>
  </si>
  <si>
    <t>Note:The Taiwan Automatic Derivative System (TADS) went online on March 26, 2007.</t>
  </si>
  <si>
    <t>債券期別</t>
  </si>
  <si>
    <t>億元</t>
  </si>
  <si>
    <r>
      <t>註：債券衍生性商品包括債券選擇權、遠期交易及交換，惟僅債券選擇權交易較為活絡。</t>
    </r>
    <r>
      <rPr>
        <sz val="12"/>
        <rFont val="Times New Roman"/>
        <family val="1"/>
      </rPr>
      <t xml:space="preserve">                              Note: Bond derivatives include bond options, forward and swap; only bond options have been traded more actively.</t>
    </r>
  </si>
  <si>
    <r>
      <t>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：股權選擇交易自95年9月5日開放證券商承作。</t>
    </r>
  </si>
  <si>
    <t xml:space="preserve">  2：股權交換交易自96年3月1日開放證券商承作。</t>
  </si>
  <si>
    <t xml:space="preserve">  3：股權遠期交易自96年12月31日開放證券商承作。</t>
  </si>
  <si>
    <t>Note 1: The equity option business was opened to securities firms on Sep. 5, 2006.</t>
  </si>
  <si>
    <t xml:space="preserve">     2: The equity swap business was opened to securities firms on March 1, 2007.</t>
  </si>
  <si>
    <t>11/12</t>
  </si>
  <si>
    <t>(十億元)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</si>
  <si>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</si>
  <si>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</si>
  <si>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</si>
  <si>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</si>
  <si>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</si>
  <si>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</si>
  <si>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</si>
  <si>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</si>
  <si>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</si>
  <si>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</si>
  <si>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</si>
  <si>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上櫃債券總成交金額
（億元）
Total Trading Value (NT$100 Million)</t>
  </si>
  <si>
    <t>債券平均日成交值
（億元）
Ave. Daily Turnover (NT$100 Million)</t>
  </si>
  <si>
    <t>買 賣 斷
（億元）
Outrights
(NT$100 Million)</t>
  </si>
  <si>
    <t>附 條 件
（億元）
RP/RS
(NT$100 Million)</t>
  </si>
  <si>
    <t>合      計
（億元）
Total
(NT$100 Million)</t>
  </si>
  <si>
    <t>買賣斷金額
（億元）                       Outright Trade Value (NT$100 Million)</t>
  </si>
  <si>
    <t>註：公司債包含普通公司債、轉(交)換公司債及附認股權公司債。                      
Note: Corporate bonds include straight bonds, convertible (exchangeable) bonds and bonds with warrant.</t>
  </si>
  <si>
    <t>金 額（新台幣億元）
Amount Issued (NT$100M)</t>
  </si>
  <si>
    <t>12/12</t>
  </si>
  <si>
    <t>到期(提前)還本總額
Total principal paid back on maturity (early)</t>
  </si>
  <si>
    <t>註：以上債券含地方政府公債,不含分割債券</t>
  </si>
  <si>
    <r>
      <t>資料來源：</t>
    </r>
  </si>
  <si>
    <t>1.各期指標利率：債券市場資訊 &gt; 首頁 &gt; 業務服務 &gt; 證券商債券業務 &gt; 各類債券 &gt; 債券電腦議價系統指標債券一覽表。</t>
  </si>
  <si>
    <t>2.加權平均利率及及總成交值：債券市場資訊 &gt; 首頁 &gt; 交易資訊 &gt; 公債統計報表 &gt; 月統計 &gt; 等殖買賣斷統計表。</t>
  </si>
  <si>
    <t>全體債券自營商</t>
  </si>
  <si>
    <t>政府公債買賣斷營業金額</t>
  </si>
  <si>
    <t>.</t>
  </si>
  <si>
    <t xml:space="preserve">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</si>
  <si>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102年底餘額
Amount outstanding at year-end 2013</t>
  </si>
  <si>
    <t>總計</t>
  </si>
  <si>
    <t>期數</t>
  </si>
  <si>
    <t>102年度流通在外契約餘額(億元)   
Principal of Outstanding Contracts (NT$100 Million)</t>
  </si>
  <si>
    <t>102年度成交金額(億元)
Turnover in 2013
(NT$100 Million)</t>
  </si>
  <si>
    <t>資料來源：「債券發行前交易統計-內部及寄業務局★.xls / 各期統計」，A2513～B2531欄</t>
  </si>
  <si>
    <t>成交面額(億元)
Nominal transaction 
value (NT$100M)</t>
  </si>
  <si>
    <t>成交面額
(十萬元)</t>
  </si>
  <si>
    <t>資料來源：「PD報價(密)-指標債暨報價交易彙總★.xls / 交易彙整」的B、C欄，及「交易9603~」</t>
  </si>
  <si>
    <t>公債主要交易商
Primary dealers</t>
  </si>
  <si>
    <t>其他債券自營商
Other bond dealers</t>
  </si>
  <si>
    <t>公債主要交易商
比率</t>
  </si>
  <si>
    <r>
      <t>102</t>
    </r>
    <r>
      <rPr>
        <sz val="12"/>
        <color indexed="16"/>
        <rFont val="細明體"/>
        <family val="3"/>
      </rPr>
      <t>年度櫃檯買賣債券成交金額統計圖</t>
    </r>
  </si>
  <si>
    <t>13/12</t>
  </si>
  <si>
    <t>103年新上櫃總額
New listing in 2014</t>
  </si>
  <si>
    <t>103年底餘額
Amount outstanding at year-end 2014</t>
  </si>
  <si>
    <t>2014/1</t>
  </si>
  <si>
    <t>2014/2</t>
  </si>
  <si>
    <t>2014/3</t>
  </si>
  <si>
    <t>2014/4</t>
  </si>
  <si>
    <t>2014/5</t>
  </si>
  <si>
    <t>2014/6</t>
  </si>
  <si>
    <t>2014/7</t>
  </si>
  <si>
    <t>2014/8</t>
  </si>
  <si>
    <t>2014/9</t>
  </si>
  <si>
    <t>2014/10</t>
  </si>
  <si>
    <t>2014/11</t>
  </si>
  <si>
    <t>2014/12</t>
  </si>
  <si>
    <t>2014/1</t>
  </si>
  <si>
    <t>表十、103年度各年期指標債券加權平均殖利率                                                                   Statistics of Weighted Average Yield of Benchmark Bonds in 2014</t>
  </si>
  <si>
    <t>A03101(2)</t>
  </si>
  <si>
    <t>A03102(5)</t>
  </si>
  <si>
    <t>A03103(20)</t>
  </si>
  <si>
    <t>A03104(5)</t>
  </si>
  <si>
    <t>A03105(30)</t>
  </si>
  <si>
    <t>A03106(10)</t>
  </si>
  <si>
    <t>A03107(20)</t>
  </si>
  <si>
    <t>A03106R(10)</t>
  </si>
  <si>
    <t>A03108(30)</t>
  </si>
  <si>
    <t>A03106RR(10)</t>
  </si>
  <si>
    <t>A03109(5)</t>
  </si>
  <si>
    <t>A03110(5)</t>
  </si>
  <si>
    <t>A03111(20)</t>
  </si>
  <si>
    <t>A03112(30)</t>
  </si>
  <si>
    <t>A03113(10)</t>
  </si>
  <si>
    <t>A03114(20)</t>
  </si>
  <si>
    <t>A03115(5)</t>
  </si>
  <si>
    <t>A03113R(10)</t>
  </si>
  <si>
    <t>A03116(30)</t>
  </si>
  <si>
    <t>A03113RR(10)</t>
  </si>
  <si>
    <t>103年</t>
  </si>
  <si>
    <t>圖八、103年度中央公債主要交易商政府公債買賣斷營業金額統計圖
Chart for Trading of Government Bond by Primary Dealers in 2014</t>
  </si>
  <si>
    <t>金融債券
Financial Debenture</t>
  </si>
  <si>
    <t>受益證券
Beneficiary Securities</t>
  </si>
  <si>
    <t>普通公司債
Corporate Bond</t>
  </si>
  <si>
    <t>單位：億元
Unit NT$100 Million</t>
  </si>
  <si>
    <t>年/月
Yr/Mo</t>
  </si>
  <si>
    <t>政府公債
Government Bond</t>
  </si>
  <si>
    <t>轉(交)換公司債
Convertible and Exchangible Corporate Bond</t>
  </si>
  <si>
    <t>附認股權公司債
Corporate Bond With Warrant</t>
  </si>
  <si>
    <t>外國債券
Foreign Bond</t>
  </si>
  <si>
    <t>國際債券
International Bond</t>
  </si>
  <si>
    <t>合      計
Total</t>
  </si>
  <si>
    <t>成交金額
Value</t>
  </si>
  <si>
    <t>百分比
%</t>
  </si>
  <si>
    <t>2014/1</t>
  </si>
  <si>
    <t>合計
Total</t>
  </si>
  <si>
    <t>註：本表含各分割債券之交易金額。</t>
  </si>
  <si>
    <t>Note: The figures include the trading of stripped bonds.</t>
  </si>
  <si>
    <t>發行餘額</t>
  </si>
  <si>
    <t>103年度流通在外契約餘額(億元)   
Principal of Outstanding Contracts (NT$100 Million)</t>
  </si>
  <si>
    <t>表一、103年度轉換公司債資產交換交易流通在外餘額統計表   Amount Outstanding of Convertible Bond Asset Swap in 2014</t>
  </si>
  <si>
    <t>表二、103年度結構型商品交易流通在外餘額統計表   
Amount utstanding of Structured Notes in 2014</t>
  </si>
  <si>
    <t>102年度流通在外契約餘額(億元)   Principal of Outstanding Contracts (NT$100 Million)</t>
  </si>
  <si>
    <t>103年度流通在外契約餘額(億元)   Principal of Outstanding Contracts (NT$101 Million)</t>
  </si>
  <si>
    <t>102年度成交金額(億元)
Turnover in 2012
(NT$100 Million)</t>
  </si>
  <si>
    <t>103年度成交金額(億元)
Turnover in 2013
(NT$100 Million)</t>
  </si>
  <si>
    <t>註：店頭衍生性商品電腦交易系統自103年12月起新增新臺幣利率交換及遠期利率合約之交易。</t>
  </si>
  <si>
    <t>表三、103年度店頭衍生性商品電腦交易系統交易量統計表                                                                                                         Over-the-counter Trading of Derivatives through TADS in 2014</t>
  </si>
  <si>
    <t>103年度成交金額(億元)
Turnover in 2014
(NT$100 Million)</t>
  </si>
  <si>
    <t>表四、103年度債券衍生性商品交易量統計表                                       Trading of Bond Options in 2014</t>
  </si>
  <si>
    <t>圖九、103年度轉換公司債資產交換交易流通在外餘額統計圖
Chart for Amount Outstanding of Convertible Bond Asset Swap in 2014</t>
  </si>
  <si>
    <t>圖十、103年度結構型商品交易流通在外餘額統計圖 
Chart for Amount Outstanding of Structured Notes in 2014</t>
  </si>
  <si>
    <t>圖十一、103年度店頭衍生性商品電腦交易系統交易量統計圖 
Chart for Over-the-counter Trading of Derivatives through TADS in 2014</t>
  </si>
  <si>
    <t>圖十二、103年度債券衍生性商品交易量統計圖
Chart for Trading of Bond Options in 2014</t>
  </si>
  <si>
    <t>圖十三、103年度股權衍生性商品成交統計圖                                                Chart for Trading of Equity Derivatives in 2014</t>
  </si>
  <si>
    <t>項     目
Item</t>
  </si>
  <si>
    <t>期      數
No. of Issues</t>
  </si>
  <si>
    <t>金 額（新台幣億元）
Amount Issued (NT$100M)</t>
  </si>
  <si>
    <t>102年底餘額
Amount outstanding at year-end 2013</t>
  </si>
  <si>
    <t>103年新上櫃總額
New listing in 2014</t>
  </si>
  <si>
    <t>103年底餘額
Amount outstanding at year-end 2014</t>
  </si>
  <si>
    <t>到期(提前)還本總額
Total principal paid back on maturity (early)</t>
  </si>
  <si>
    <t>到期(提前)還本及轉換總額
Total principal paid back on maturity (early)</t>
  </si>
  <si>
    <t>金 額（新台幣億元）
Amount Issued (NT$100 M)</t>
  </si>
  <si>
    <t>表一、103年度政府公債上櫃狀況統計表
Government Bonds on TPEx in 2014</t>
  </si>
  <si>
    <t>表二、103年度金融債券上櫃狀況統計表
Financial Debentures on TPEx in 2014</t>
  </si>
  <si>
    <r>
      <t>表三、</t>
    </r>
    <r>
      <rPr>
        <sz val="14"/>
        <rFont val="新細明體"/>
        <family val="1"/>
      </rPr>
      <t>103年度公司債上櫃狀況統計表
Corporate Bonds on TPEx in 2014</t>
    </r>
  </si>
  <si>
    <t>表四、103年度金融資產證券化/不動產資產信託上櫃狀況統計表
ABS/REAT on TPEx in 2014</t>
  </si>
  <si>
    <t>表五、103年度外國債券上櫃狀況統計表
Foreign Bonds on TPEx in 2014</t>
  </si>
  <si>
    <t>表七、103年度櫃檯買賣債券交易統計表
Bond Trading on TPEx in 2014</t>
  </si>
  <si>
    <t>Note：The figures include city/county government bonds, exclude stripped bonds.</t>
  </si>
  <si>
    <t>表八、103年度櫃檯買賣債券成交金額統計表
Turnover of Bond Trading on TPEx in 2014</t>
  </si>
  <si>
    <t>表九、103年度櫃檯買賣債券買賣斷交易成交金額統計表
Turnover of Bond Outright Trade on TPEx in 2014</t>
  </si>
  <si>
    <t>Note:TWD IRS and TWD FRA was included in the Taiwan Automatic Derivative System (TADS) since December 2014.</t>
  </si>
  <si>
    <t>表五、103年度股權衍生性商品成交統計表                                      Trading of Equity Derivatives in 2014</t>
  </si>
  <si>
    <r>
      <t>圖五、</t>
    </r>
    <r>
      <rPr>
        <sz val="16"/>
        <rFont val="Times New Roman"/>
        <family val="1"/>
      </rPr>
      <t>103</t>
    </r>
    <r>
      <rPr>
        <sz val="16"/>
        <rFont val="標楷體"/>
        <family val="4"/>
      </rPr>
      <t>年度櫃檯買賣債券成交金額統計圖</t>
    </r>
    <r>
      <rPr>
        <sz val="16"/>
        <rFont val="Times New Roman"/>
        <family val="1"/>
      </rPr>
      <t xml:space="preserve"> 
Chart for Statistics of Bond Trading Value on TPEx in 2014</t>
    </r>
  </si>
  <si>
    <t xml:space="preserve">     3: The Equity forward buniness was opened to securities firms on Dec. 2007.</t>
  </si>
  <si>
    <r>
      <rPr>
        <sz val="11"/>
        <rFont val="細明體"/>
        <family val="3"/>
      </rPr>
      <t xml:space="preserve">註：本表數字包含營業處所及店頭衍生性商品電腦交易系統。
</t>
    </r>
    <r>
      <rPr>
        <sz val="11"/>
        <rFont val="Times New Roman"/>
        <family val="1"/>
      </rPr>
      <t xml:space="preserve">Note: Figures in this table include transactions taken place over-the-counter at the business places of securities firms and through the Taiwan Automatic Derivative System (TADS). 
</t>
    </r>
  </si>
  <si>
    <r>
      <t>表六、103年度國際債券上櫃狀況統計表                                                                       
*按發行時</t>
    </r>
    <r>
      <rPr>
        <sz val="14"/>
        <rFont val="新細明體"/>
        <family val="1"/>
      </rPr>
      <t>匯率轉換</t>
    </r>
    <r>
      <rPr>
        <sz val="14"/>
        <rFont val="新細明體"/>
        <family val="1"/>
      </rPr>
      <t xml:space="preserve">
International Bonds on </t>
    </r>
    <r>
      <rPr>
        <sz val="14"/>
        <rFont val="新細明體"/>
        <family val="1"/>
      </rPr>
      <t>TPEx</t>
    </r>
    <r>
      <rPr>
        <sz val="14"/>
        <rFont val="新細明體"/>
        <family val="1"/>
      </rPr>
      <t xml:space="preserve"> in 2014</t>
    </r>
  </si>
  <si>
    <t>項     目
Item</t>
  </si>
  <si>
    <t>期      數
No. of Issues</t>
  </si>
  <si>
    <t>金 額（新台幣億元）
Amount Issued (NT$100M)</t>
  </si>
  <si>
    <t>102年底餘額
Amount outstanding at year-end 2013</t>
  </si>
  <si>
    <t>103年新上櫃總額
New listing in 2014</t>
  </si>
  <si>
    <t>到期(提前)還本及轉換總額
Total principal paid back on maturity (early)</t>
  </si>
  <si>
    <t>103年底餘額
Amount outstanding at year-end 2014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</si>
</sst>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0.0%"/>
    <numFmt numFmtId="181" formatCode="[DBNum1][$-404]ggge&quot;年&quot;m&quot;月&quot;d&quot;日&quot;"/>
    <numFmt numFmtId="182" formatCode="mmm\-yy&quot;年&quot;"/>
    <numFmt numFmtId="183" formatCode="yy&quot;年&quot;mm&quot;月&quot;"/>
    <numFmt numFmtId="184" formatCode="0.000"/>
    <numFmt numFmtId="185" formatCode="0.0"/>
    <numFmt numFmtId="186" formatCode="#,##0_ "/>
    <numFmt numFmtId="187" formatCode="#,##0_);[Red]\(#,##0\)"/>
    <numFmt numFmtId="188" formatCode="#,##0.0_);[Red]\(#,##0.0\)"/>
    <numFmt numFmtId="189" formatCode="0_);[Red]\(0\)"/>
    <numFmt numFmtId="190" formatCode="#,##0.0"/>
    <numFmt numFmtId="191" formatCode="_(* #,##0_);_(* \(#,##0\);_(* &quot;-&quot;_);_(@_)"/>
    <numFmt numFmtId="192" formatCode="_(* #,##0.00_);_(* \(#,##0.00\);_(* &quot;-&quot;_);_(@_)"/>
    <numFmt numFmtId="193" formatCode="#,##0.00_ "/>
    <numFmt numFmtId="194" formatCode="0.0000%"/>
    <numFmt numFmtId="195" formatCode="0.00_ "/>
    <numFmt numFmtId="196" formatCode="0_ "/>
    <numFmt numFmtId="197" formatCode="_(* #,##0_);_(* \(#,##0\);_(* &quot;-&quot;??_);_(@_)"/>
    <numFmt numFmtId="198" formatCode="#,##0.0_ "/>
    <numFmt numFmtId="199" formatCode="#,##0.000_ "/>
    <numFmt numFmtId="200" formatCode="_-* #,##0.000_-;\-* #,##0.000_-;_-* &quot;-&quot;???_-;_-@_-"/>
    <numFmt numFmtId="201" formatCode="0.0_ "/>
    <numFmt numFmtId="202" formatCode="0.0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_-* #,##0.0000_-;\-* #,##0.0000_-;_-* &quot;-&quot;??_-;_-@_-"/>
    <numFmt numFmtId="208" formatCode="0.00;[Red]0.00"/>
    <numFmt numFmtId="209" formatCode="#,##0.00;[Red]#,##0.00"/>
    <numFmt numFmtId="210" formatCode="#,##0;[Red]#,##0"/>
    <numFmt numFmtId="211" formatCode="0;[Red]0"/>
    <numFmt numFmtId="212" formatCode="#,##0.0;[Red]#,##0.0"/>
    <numFmt numFmtId="213" formatCode="0.0000000"/>
    <numFmt numFmtId="214" formatCode="0.000000"/>
    <numFmt numFmtId="215" formatCode="0.00000"/>
    <numFmt numFmtId="216" formatCode="_-* #,##0.00000_-;\-* #,##0.00000_-;_-* &quot;-&quot;??_-;_-@_-"/>
    <numFmt numFmtId="217" formatCode="_(* #,##0.00_);_(* \(#,##0.00\);_(* &quot;-&quot;??_);_(@_)"/>
    <numFmt numFmtId="218" formatCode="_-* #,##0.0_-;\-* #,##0.0_-;_-* &quot;-&quot;?_-;_-@_-"/>
    <numFmt numFmtId="219" formatCode="e/m"/>
    <numFmt numFmtId="220" formatCode="e&quot;年&quot;m&quot;月&quot;"/>
    <numFmt numFmtId="221" formatCode="#,##0.0000_ "/>
    <numFmt numFmtId="222" formatCode="_-* #,##0.0000_-;\-* #,##0.0000_-;_-* &quot;-&quot;????_-;_-@_-"/>
    <numFmt numFmtId="223" formatCode="mmm\-yyyy"/>
    <numFmt numFmtId="224" formatCode="0.00_);[Red]\(0.00\)"/>
    <numFmt numFmtId="225" formatCode="#,##0.00_);[Red]\(#,##0.00\)"/>
    <numFmt numFmtId="226" formatCode="m&quot;月&quot;d&quot;日&quot;"/>
    <numFmt numFmtId="227" formatCode="##0.0000;;\-"/>
    <numFmt numFmtId="228" formatCode="0.0000_ "/>
    <numFmt numFmtId="229" formatCode="[$€-2]\ #,##0.00_);[Red]\([$€-2]\ #,##0.00\)"/>
    <numFmt numFmtId="230" formatCode="#,##0.00_);\(#,##0.00\)"/>
    <numFmt numFmtId="231" formatCode="[$-F800]aaaa\,\ mmmm\ dd\,\ yyyy"/>
    <numFmt numFmtId="232" formatCode="#,##0_);\(#,##0\)"/>
    <numFmt numFmtId="233" formatCode="mmm\."/>
    <numFmt numFmtId="234" formatCode="#,##0.0_);\(#,##0.0\)"/>
    <numFmt numFmtId="235" formatCode="#,##0.0000"/>
    <numFmt numFmtId="236" formatCode="0.00000000"/>
    <numFmt numFmtId="237" formatCode="#,##0.0;[Red]\-#,##0.0"/>
  </numFmts>
  <fonts count="13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6"/>
      <name val="Times New Roman"/>
      <family val="1"/>
    </font>
    <font>
      <sz val="12"/>
      <color indexed="16"/>
      <name val="細明體"/>
      <family val="3"/>
    </font>
    <font>
      <sz val="12"/>
      <color indexed="16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16"/>
      <color indexed="8"/>
      <name val="新細明體"/>
      <family val="1"/>
    </font>
    <font>
      <sz val="13.3"/>
      <color indexed="8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23"/>
      <name val="細明體"/>
      <family val="3"/>
    </font>
    <font>
      <sz val="11"/>
      <name val="Times New Roman"/>
      <family val="1"/>
    </font>
    <font>
      <sz val="12"/>
      <color indexed="18"/>
      <name val="Times New Roman"/>
      <family val="1"/>
    </font>
    <font>
      <b/>
      <sz val="12"/>
      <name val="標楷體"/>
      <family val="4"/>
    </font>
    <font>
      <b/>
      <sz val="14"/>
      <name val="細明體"/>
      <family val="3"/>
    </font>
    <font>
      <sz val="14"/>
      <name val="細明體"/>
      <family val="3"/>
    </font>
    <font>
      <b/>
      <sz val="9"/>
      <name val="新細明體"/>
      <family val="1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20.25"/>
      <color indexed="8"/>
      <name val="新細明體"/>
      <family val="1"/>
    </font>
    <font>
      <sz val="17.75"/>
      <color indexed="8"/>
      <name val="新細明體"/>
      <family val="1"/>
    </font>
    <font>
      <sz val="10.5"/>
      <color indexed="8"/>
      <name val="新細明體"/>
      <family val="1"/>
    </font>
    <font>
      <sz val="14.75"/>
      <color indexed="8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9.2"/>
      <color indexed="8"/>
      <name val="Arial"/>
      <family val="2"/>
    </font>
    <font>
      <sz val="11"/>
      <name val="細明體"/>
      <family val="3"/>
    </font>
    <font>
      <sz val="10"/>
      <color indexed="8"/>
      <name val="標楷體"/>
      <family val="4"/>
    </font>
    <font>
      <sz val="14"/>
      <color indexed="8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60"/>
      <name val="新細明體"/>
      <family val="1"/>
    </font>
    <font>
      <sz val="12"/>
      <color indexed="60"/>
      <name val="Times New Roman"/>
      <family val="1"/>
    </font>
    <font>
      <b/>
      <sz val="14"/>
      <color indexed="16"/>
      <name val="新細明體"/>
      <family val="1"/>
    </font>
    <font>
      <sz val="14"/>
      <color indexed="16"/>
      <name val="新細明體"/>
      <family val="1"/>
    </font>
    <font>
      <sz val="11"/>
      <name val="新細明體"/>
      <family val="1"/>
    </font>
    <font>
      <sz val="12"/>
      <color indexed="18"/>
      <name val="新細明體"/>
      <family val="1"/>
    </font>
    <font>
      <sz val="9"/>
      <color indexed="16"/>
      <name val="新細明體"/>
      <family val="1"/>
    </font>
    <font>
      <b/>
      <sz val="11"/>
      <name val="新細明體"/>
      <family val="1"/>
    </font>
    <font>
      <sz val="16"/>
      <name val="新細明體"/>
      <family val="1"/>
    </font>
    <font>
      <sz val="12"/>
      <color indexed="9"/>
      <name val="Times New Roman"/>
      <family val="1"/>
    </font>
    <font>
      <sz val="12"/>
      <color indexed="9"/>
      <name val="細明體"/>
      <family val="3"/>
    </font>
    <font>
      <b/>
      <sz val="12"/>
      <color indexed="18"/>
      <name val="新細明體"/>
      <family val="1"/>
    </font>
    <font>
      <sz val="10"/>
      <color indexed="18"/>
      <name val="新細明體"/>
      <family val="1"/>
    </font>
    <font>
      <b/>
      <sz val="14"/>
      <name val="新細明體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b/>
      <sz val="14"/>
      <color indexed="8"/>
      <name val="新細明體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標楷體"/>
      <family val="4"/>
    </font>
    <font>
      <b/>
      <sz val="18"/>
      <color indexed="8"/>
      <name val="新細明體"/>
      <family val="1"/>
    </font>
    <font>
      <b/>
      <sz val="18"/>
      <color indexed="8"/>
      <name val="Calibri"/>
      <family val="2"/>
    </font>
    <font>
      <b/>
      <sz val="10"/>
      <color indexed="8"/>
      <name val="微軟正黑體"/>
      <family val="2"/>
    </font>
    <font>
      <b/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2"/>
      <name val="Calibri"/>
      <family val="1"/>
    </font>
    <font>
      <sz val="14"/>
      <color rgb="FFC00000"/>
      <name val="Calibri"/>
      <family val="1"/>
    </font>
    <font>
      <sz val="12"/>
      <color rgb="FFC00000"/>
      <name val="Calibri"/>
      <family val="1"/>
    </font>
    <font>
      <sz val="12"/>
      <color rgb="FFC00000"/>
      <name val="Times New Roman"/>
      <family val="1"/>
    </font>
    <font>
      <b/>
      <sz val="14"/>
      <color indexed="16"/>
      <name val="Calibri"/>
      <family val="1"/>
    </font>
    <font>
      <sz val="12"/>
      <color indexed="16"/>
      <name val="Calibri"/>
      <family val="1"/>
    </font>
    <font>
      <sz val="10"/>
      <color theme="1"/>
      <name val="Calibri"/>
      <family val="1"/>
    </font>
    <font>
      <sz val="14"/>
      <color indexed="16"/>
      <name val="Calibri"/>
      <family val="1"/>
    </font>
    <font>
      <sz val="11"/>
      <name val="Calibri"/>
      <family val="1"/>
    </font>
    <font>
      <sz val="10"/>
      <name val="Calibri"/>
      <family val="1"/>
    </font>
    <font>
      <sz val="12"/>
      <color indexed="18"/>
      <name val="Calibri"/>
      <family val="1"/>
    </font>
    <font>
      <sz val="9"/>
      <color indexed="16"/>
      <name val="Calibri"/>
      <family val="1"/>
    </font>
    <font>
      <b/>
      <sz val="12"/>
      <name val="Calibri"/>
      <family val="1"/>
    </font>
    <font>
      <sz val="14"/>
      <name val="Cambria"/>
      <family val="1"/>
    </font>
    <font>
      <sz val="9"/>
      <name val="Calibri"/>
      <family val="1"/>
    </font>
    <font>
      <b/>
      <sz val="11"/>
      <name val="Calibri"/>
      <family val="1"/>
    </font>
    <font>
      <sz val="16"/>
      <name val="Calibri"/>
      <family val="1"/>
    </font>
    <font>
      <sz val="12"/>
      <color theme="0"/>
      <name val="新細明體"/>
      <family val="1"/>
    </font>
    <font>
      <sz val="12"/>
      <color theme="0"/>
      <name val="Times New Roman"/>
      <family val="1"/>
    </font>
    <font>
      <sz val="12"/>
      <color theme="0"/>
      <name val="細明體"/>
      <family val="3"/>
    </font>
    <font>
      <sz val="12"/>
      <color rgb="FF000099"/>
      <name val="Cambria"/>
      <family val="1"/>
    </font>
    <font>
      <sz val="12"/>
      <name val="Cambria"/>
      <family val="1"/>
    </font>
    <font>
      <sz val="12"/>
      <color rgb="FF000099"/>
      <name val="新細明體"/>
      <family val="1"/>
    </font>
    <font>
      <b/>
      <sz val="12"/>
      <color rgb="FF000099"/>
      <name val="新細明體"/>
      <family val="1"/>
    </font>
    <font>
      <sz val="10"/>
      <color indexed="18"/>
      <name val="Calibri"/>
      <family val="1"/>
    </font>
    <font>
      <b/>
      <sz val="14"/>
      <name val="Calibri"/>
      <family val="1"/>
    </font>
    <font>
      <b/>
      <sz val="14"/>
      <name val="Cambria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0" borderId="1" applyNumberFormat="0" applyFill="0" applyAlignment="0" applyProtection="0"/>
    <xf numFmtId="0" fontId="90" fillId="21" borderId="0" applyNumberFormat="0" applyBorder="0" applyAlignment="0" applyProtection="0"/>
    <xf numFmtId="9" fontId="0" fillId="0" borderId="0" applyFont="0" applyFill="0" applyBorder="0" applyAlignment="0" applyProtection="0"/>
    <xf numFmtId="0" fontId="9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2" applyNumberFormat="0" applyAlignment="0" applyProtection="0"/>
    <xf numFmtId="0" fontId="99" fillId="22" borderId="8" applyNumberFormat="0" applyAlignment="0" applyProtection="0"/>
    <xf numFmtId="0" fontId="100" fillId="31" borderId="9" applyNumberFormat="0" applyAlignment="0" applyProtection="0"/>
    <xf numFmtId="0" fontId="101" fillId="32" borderId="0" applyNumberFormat="0" applyBorder="0" applyAlignment="0" applyProtection="0"/>
    <xf numFmtId="0" fontId="102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5" fillId="0" borderId="0" xfId="0" applyFont="1" applyAlignment="1">
      <alignment/>
    </xf>
    <xf numFmtId="19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94" fontId="5" fillId="0" borderId="0" xfId="0" applyNumberFormat="1" applyFont="1" applyBorder="1" applyAlignment="1">
      <alignment/>
    </xf>
    <xf numFmtId="194" fontId="5" fillId="0" borderId="11" xfId="0" applyNumberFormat="1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3" xfId="0" applyNumberFormat="1" applyFont="1" applyBorder="1" applyAlignment="1">
      <alignment/>
    </xf>
    <xf numFmtId="194" fontId="5" fillId="0" borderId="14" xfId="0" applyNumberFormat="1" applyFont="1" applyBorder="1" applyAlignment="1">
      <alignment/>
    </xf>
    <xf numFmtId="194" fontId="5" fillId="0" borderId="15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11" fillId="0" borderId="0" xfId="0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12" xfId="0" applyFont="1" applyBorder="1" applyAlignment="1">
      <alignment wrapText="1"/>
    </xf>
    <xf numFmtId="49" fontId="11" fillId="0" borderId="0" xfId="0" applyNumberFormat="1" applyFont="1" applyAlignment="1">
      <alignment/>
    </xf>
    <xf numFmtId="0" fontId="103" fillId="0" borderId="0" xfId="0" applyFont="1" applyFill="1" applyAlignment="1">
      <alignment vertical="center"/>
    </xf>
    <xf numFmtId="0" fontId="10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05" fillId="0" borderId="0" xfId="35" applyFont="1">
      <alignment vertical="center"/>
      <protection/>
    </xf>
    <xf numFmtId="0" fontId="106" fillId="0" borderId="0" xfId="35" applyFont="1">
      <alignment vertical="center"/>
      <protection/>
    </xf>
    <xf numFmtId="0" fontId="107" fillId="0" borderId="0" xfId="35" applyFont="1">
      <alignment vertical="center"/>
      <protection/>
    </xf>
    <xf numFmtId="0" fontId="107" fillId="0" borderId="0" xfId="35" applyFont="1" applyAlignment="1">
      <alignment horizontal="center"/>
      <protection/>
    </xf>
    <xf numFmtId="0" fontId="106" fillId="0" borderId="0" xfId="35" applyFont="1" applyAlignment="1">
      <alignment vertical="center"/>
      <protection/>
    </xf>
    <xf numFmtId="196" fontId="106" fillId="0" borderId="0" xfId="35" applyNumberFormat="1" applyFont="1" applyAlignment="1">
      <alignment vertical="center"/>
      <protection/>
    </xf>
    <xf numFmtId="0" fontId="107" fillId="0" borderId="0" xfId="35" applyFont="1" applyAlignment="1">
      <alignment horizontal="right"/>
      <protection/>
    </xf>
    <xf numFmtId="0" fontId="108" fillId="0" borderId="0" xfId="35" applyFont="1">
      <alignment vertical="center"/>
      <protection/>
    </xf>
    <xf numFmtId="0" fontId="104" fillId="0" borderId="0" xfId="35" applyFont="1" applyAlignment="1">
      <alignment horizontal="center"/>
      <protection/>
    </xf>
    <xf numFmtId="0" fontId="109" fillId="0" borderId="0" xfId="35" applyFont="1">
      <alignment vertical="center"/>
      <protection/>
    </xf>
    <xf numFmtId="0" fontId="109" fillId="0" borderId="0" xfId="35" applyFont="1" applyAlignment="1">
      <alignment horizontal="center" vertical="center" wrapText="1"/>
      <protection/>
    </xf>
    <xf numFmtId="49" fontId="104" fillId="0" borderId="16" xfId="35" applyNumberFormat="1" applyFont="1" applyBorder="1" applyAlignment="1">
      <alignment horizontal="center" vertical="center"/>
      <protection/>
    </xf>
    <xf numFmtId="0" fontId="109" fillId="0" borderId="0" xfId="35" applyFont="1" applyAlignment="1">
      <alignment vertical="center"/>
      <protection/>
    </xf>
    <xf numFmtId="43" fontId="109" fillId="0" borderId="0" xfId="35" applyNumberFormat="1" applyFont="1" applyAlignment="1">
      <alignment vertical="center"/>
      <protection/>
    </xf>
    <xf numFmtId="0" fontId="104" fillId="0" borderId="0" xfId="35" applyFont="1" applyAlignment="1">
      <alignment horizontal="left"/>
      <protection/>
    </xf>
    <xf numFmtId="10" fontId="104" fillId="0" borderId="0" xfId="35" applyNumberFormat="1" applyFont="1" applyAlignment="1">
      <alignment horizontal="center"/>
      <protection/>
    </xf>
    <xf numFmtId="0" fontId="8" fillId="0" borderId="0" xfId="35" applyFont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>
      <alignment vertical="center"/>
      <protection/>
    </xf>
    <xf numFmtId="0" fontId="11" fillId="0" borderId="0" xfId="35" applyFont="1">
      <alignment vertical="center"/>
      <protection/>
    </xf>
    <xf numFmtId="207" fontId="5" fillId="0" borderId="0" xfId="35" applyNumberFormat="1" applyFont="1" applyAlignment="1">
      <alignment horizontal="center"/>
      <protection/>
    </xf>
    <xf numFmtId="207" fontId="5" fillId="0" borderId="0" xfId="35" applyNumberFormat="1" applyFont="1">
      <alignment vertical="center"/>
      <protection/>
    </xf>
    <xf numFmtId="43" fontId="5" fillId="0" borderId="0" xfId="35" applyNumberFormat="1" applyFont="1">
      <alignment vertical="center"/>
      <protection/>
    </xf>
    <xf numFmtId="0" fontId="8" fillId="0" borderId="0" xfId="0" applyFont="1" applyAlignment="1">
      <alignment/>
    </xf>
    <xf numFmtId="3" fontId="22" fillId="0" borderId="0" xfId="0" applyNumberFormat="1" applyFont="1" applyAlignment="1">
      <alignment horizontal="right" vertical="center"/>
    </xf>
    <xf numFmtId="227" fontId="22" fillId="0" borderId="0" xfId="0" applyNumberFormat="1" applyFont="1" applyAlignment="1">
      <alignment horizontal="right" vertical="center"/>
    </xf>
    <xf numFmtId="179" fontId="5" fillId="0" borderId="17" xfId="36" applyNumberFormat="1" applyFont="1" applyFill="1" applyBorder="1" applyAlignment="1">
      <alignment/>
    </xf>
    <xf numFmtId="3" fontId="110" fillId="0" borderId="0" xfId="0" applyNumberFormat="1" applyFont="1" applyAlignment="1">
      <alignment horizontal="right" vertical="center"/>
    </xf>
    <xf numFmtId="227" fontId="110" fillId="0" borderId="0" xfId="0" applyNumberFormat="1" applyFont="1" applyAlignment="1">
      <alignment horizontal="right" vertical="center"/>
    </xf>
    <xf numFmtId="179" fontId="5" fillId="0" borderId="17" xfId="36" applyNumberFormat="1" applyFont="1" applyBorder="1" applyAlignment="1">
      <alignment/>
    </xf>
    <xf numFmtId="3" fontId="24" fillId="0" borderId="18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179" fontId="5" fillId="0" borderId="19" xfId="36" applyNumberFormat="1" applyFont="1" applyBorder="1" applyAlignment="1">
      <alignment/>
    </xf>
    <xf numFmtId="176" fontId="24" fillId="0" borderId="0" xfId="0" applyNumberFormat="1" applyFont="1" applyBorder="1" applyAlignment="1">
      <alignment horizontal="right" wrapText="1"/>
    </xf>
    <xf numFmtId="3" fontId="24" fillId="0" borderId="13" xfId="0" applyNumberFormat="1" applyFont="1" applyBorder="1" applyAlignment="1">
      <alignment horizontal="right" wrapText="1"/>
    </xf>
    <xf numFmtId="176" fontId="24" fillId="0" borderId="14" xfId="0" applyNumberFormat="1" applyFont="1" applyBorder="1" applyAlignment="1">
      <alignment horizontal="right" wrapText="1"/>
    </xf>
    <xf numFmtId="179" fontId="5" fillId="0" borderId="15" xfId="36" applyNumberFormat="1" applyFont="1" applyBorder="1" applyAlignment="1">
      <alignment/>
    </xf>
    <xf numFmtId="3" fontId="24" fillId="0" borderId="20" xfId="0" applyNumberFormat="1" applyFont="1" applyBorder="1" applyAlignment="1">
      <alignment horizontal="right" wrapText="1"/>
    </xf>
    <xf numFmtId="176" fontId="24" fillId="0" borderId="21" xfId="0" applyNumberFormat="1" applyFont="1" applyBorder="1" applyAlignment="1">
      <alignment horizontal="right" wrapText="1"/>
    </xf>
    <xf numFmtId="179" fontId="5" fillId="0" borderId="22" xfId="36" applyNumberFormat="1" applyFont="1" applyBorder="1" applyAlignment="1">
      <alignment/>
    </xf>
    <xf numFmtId="3" fontId="24" fillId="0" borderId="0" xfId="0" applyNumberFormat="1" applyFont="1" applyAlignment="1">
      <alignment horizontal="right" wrapText="1"/>
    </xf>
    <xf numFmtId="176" fontId="24" fillId="33" borderId="0" xfId="0" applyNumberFormat="1" applyFont="1" applyFill="1" applyAlignment="1">
      <alignment horizontal="right" wrapText="1"/>
    </xf>
    <xf numFmtId="179" fontId="5" fillId="0" borderId="0" xfId="36" applyNumberFormat="1" applyFont="1" applyAlignment="1">
      <alignment/>
    </xf>
    <xf numFmtId="179" fontId="5" fillId="0" borderId="19" xfId="36" applyNumberFormat="1" applyFont="1" applyFill="1" applyBorder="1" applyAlignment="1">
      <alignment/>
    </xf>
    <xf numFmtId="179" fontId="5" fillId="0" borderId="22" xfId="36" applyNumberFormat="1" applyFont="1" applyFill="1" applyBorder="1" applyAlignment="1">
      <alignment/>
    </xf>
    <xf numFmtId="179" fontId="5" fillId="0" borderId="0" xfId="36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76" fontId="5" fillId="33" borderId="0" xfId="0" applyNumberFormat="1" applyFont="1" applyFill="1" applyAlignment="1">
      <alignment/>
    </xf>
    <xf numFmtId="0" fontId="24" fillId="0" borderId="21" xfId="0" applyFont="1" applyBorder="1" applyAlignment="1">
      <alignment horizontal="right" wrapText="1"/>
    </xf>
    <xf numFmtId="179" fontId="5" fillId="0" borderId="23" xfId="36" applyNumberFormat="1" applyFont="1" applyBorder="1" applyAlignment="1">
      <alignment/>
    </xf>
    <xf numFmtId="176" fontId="24" fillId="33" borderId="21" xfId="0" applyNumberFormat="1" applyFont="1" applyFill="1" applyBorder="1" applyAlignment="1">
      <alignment horizontal="right" wrapText="1"/>
    </xf>
    <xf numFmtId="3" fontId="22" fillId="0" borderId="20" xfId="0" applyNumberFormat="1" applyFont="1" applyBorder="1" applyAlignment="1">
      <alignment horizontal="right" vertical="center"/>
    </xf>
    <xf numFmtId="227" fontId="22" fillId="0" borderId="2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111" fillId="0" borderId="0" xfId="35" applyFont="1">
      <alignment vertical="center"/>
      <protection/>
    </xf>
    <xf numFmtId="0" fontId="112" fillId="0" borderId="0" xfId="35" applyFont="1">
      <alignment vertical="center"/>
      <protection/>
    </xf>
    <xf numFmtId="0" fontId="113" fillId="0" borderId="0" xfId="35" applyFont="1">
      <alignment vertical="center"/>
      <protection/>
    </xf>
    <xf numFmtId="0" fontId="114" fillId="0" borderId="0" xfId="35" applyFont="1">
      <alignment vertical="center"/>
      <protection/>
    </xf>
    <xf numFmtId="0" fontId="109" fillId="0" borderId="0" xfId="35" applyFont="1" applyBorder="1" applyAlignment="1">
      <alignment horizontal="center" vertical="center"/>
      <protection/>
    </xf>
    <xf numFmtId="0" fontId="109" fillId="0" borderId="0" xfId="35" applyFont="1" applyAlignment="1">
      <alignment horizontal="center" vertical="center"/>
      <protection/>
    </xf>
    <xf numFmtId="192" fontId="104" fillId="0" borderId="24" xfId="35" applyNumberFormat="1" applyFont="1" applyBorder="1" applyAlignment="1">
      <alignment vertical="center"/>
      <protection/>
    </xf>
    <xf numFmtId="191" fontId="115" fillId="0" borderId="0" xfId="35" applyNumberFormat="1" applyFont="1" applyBorder="1" applyAlignment="1">
      <alignment vertical="center"/>
      <protection/>
    </xf>
    <xf numFmtId="179" fontId="22" fillId="0" borderId="25" xfId="36" applyNumberFormat="1" applyFont="1" applyBorder="1" applyAlignment="1">
      <alignment horizontal="right"/>
    </xf>
    <xf numFmtId="0" fontId="115" fillId="0" borderId="0" xfId="35" applyFont="1" applyAlignment="1">
      <alignment vertical="center"/>
      <protection/>
    </xf>
    <xf numFmtId="179" fontId="115" fillId="0" borderId="0" xfId="36" applyNumberFormat="1" applyFont="1" applyAlignment="1">
      <alignment vertical="center"/>
    </xf>
    <xf numFmtId="41" fontId="115" fillId="0" borderId="0" xfId="38" applyFont="1" applyBorder="1" applyAlignment="1">
      <alignment vertical="center"/>
    </xf>
    <xf numFmtId="0" fontId="25" fillId="0" borderId="0" xfId="35" applyFont="1">
      <alignment vertical="center"/>
      <protection/>
    </xf>
    <xf numFmtId="0" fontId="26" fillId="0" borderId="0" xfId="35" applyFont="1" applyBorder="1">
      <alignment vertical="center"/>
      <protection/>
    </xf>
    <xf numFmtId="0" fontId="26" fillId="0" borderId="0" xfId="35" applyFont="1">
      <alignment vertical="center"/>
      <protection/>
    </xf>
    <xf numFmtId="179" fontId="109" fillId="0" borderId="0" xfId="36" applyNumberFormat="1" applyFont="1" applyAlignment="1">
      <alignment vertical="center"/>
    </xf>
    <xf numFmtId="179" fontId="114" fillId="0" borderId="0" xfId="36" applyNumberFormat="1" applyFont="1" applyAlignment="1">
      <alignment vertical="center"/>
    </xf>
    <xf numFmtId="179" fontId="109" fillId="0" borderId="0" xfId="36" applyNumberFormat="1" applyFont="1" applyAlignment="1">
      <alignment horizontal="center" vertical="center"/>
    </xf>
    <xf numFmtId="10" fontId="104" fillId="0" borderId="26" xfId="35" applyNumberFormat="1" applyFont="1" applyBorder="1" applyAlignment="1">
      <alignment vertical="center"/>
      <protection/>
    </xf>
    <xf numFmtId="10" fontId="104" fillId="0" borderId="24" xfId="35" applyNumberFormat="1" applyFont="1" applyBorder="1" applyAlignment="1">
      <alignment vertical="center"/>
      <protection/>
    </xf>
    <xf numFmtId="179" fontId="22" fillId="0" borderId="27" xfId="36" applyNumberFormat="1" applyFont="1" applyBorder="1" applyAlignment="1">
      <alignment horizontal="right"/>
    </xf>
    <xf numFmtId="224" fontId="104" fillId="0" borderId="28" xfId="35" applyNumberFormat="1" applyFont="1" applyBorder="1" applyAlignment="1">
      <alignment vertical="center"/>
      <protection/>
    </xf>
    <xf numFmtId="10" fontId="104" fillId="0" borderId="29" xfId="35" applyNumberFormat="1" applyFont="1" applyBorder="1" applyAlignment="1">
      <alignment vertical="center"/>
      <protection/>
    </xf>
    <xf numFmtId="179" fontId="26" fillId="0" borderId="0" xfId="36" applyNumberFormat="1" applyFont="1" applyAlignment="1">
      <alignment vertical="center"/>
    </xf>
    <xf numFmtId="189" fontId="104" fillId="0" borderId="30" xfId="35" applyNumberFormat="1" applyFont="1" applyBorder="1" applyAlignment="1">
      <alignment vertical="center"/>
      <protection/>
    </xf>
    <xf numFmtId="191" fontId="109" fillId="0" borderId="0" xfId="35" applyNumberFormat="1" applyFont="1" applyBorder="1" applyAlignment="1">
      <alignment vertical="center"/>
      <protection/>
    </xf>
    <xf numFmtId="3" fontId="22" fillId="0" borderId="31" xfId="0" applyNumberFormat="1" applyFont="1" applyBorder="1" applyAlignment="1">
      <alignment horizontal="right" vertical="center" shrinkToFit="1"/>
    </xf>
    <xf numFmtId="49" fontId="104" fillId="0" borderId="32" xfId="35" applyNumberFormat="1" applyFont="1" applyBorder="1" applyAlignment="1">
      <alignment horizontal="center" vertical="center"/>
      <protection/>
    </xf>
    <xf numFmtId="189" fontId="104" fillId="0" borderId="31" xfId="35" applyNumberFormat="1" applyFont="1" applyBorder="1" applyAlignment="1">
      <alignment vertical="center"/>
      <protection/>
    </xf>
    <xf numFmtId="10" fontId="104" fillId="0" borderId="33" xfId="35" applyNumberFormat="1" applyFont="1" applyBorder="1" applyAlignment="1">
      <alignment vertical="center"/>
      <protection/>
    </xf>
    <xf numFmtId="41" fontId="109" fillId="0" borderId="0" xfId="38" applyFont="1" applyBorder="1" applyAlignment="1">
      <alignment vertical="center"/>
    </xf>
    <xf numFmtId="3" fontId="110" fillId="0" borderId="31" xfId="0" applyNumberFormat="1" applyFont="1" applyBorder="1" applyAlignment="1">
      <alignment horizontal="right" vertical="center" shrinkToFit="1"/>
    </xf>
    <xf numFmtId="49" fontId="104" fillId="0" borderId="34" xfId="35" applyNumberFormat="1" applyFont="1" applyBorder="1" applyAlignment="1">
      <alignment horizontal="center" vertical="center"/>
      <protection/>
    </xf>
    <xf numFmtId="189" fontId="104" fillId="0" borderId="28" xfId="35" applyNumberFormat="1" applyFont="1" applyBorder="1" applyAlignment="1">
      <alignment vertical="center"/>
      <protection/>
    </xf>
    <xf numFmtId="0" fontId="104" fillId="0" borderId="0" xfId="35" applyFont="1">
      <alignment vertical="center"/>
      <protection/>
    </xf>
    <xf numFmtId="0" fontId="114" fillId="0" borderId="0" xfId="35" applyFont="1" applyBorder="1">
      <alignment vertical="center"/>
      <protection/>
    </xf>
    <xf numFmtId="0" fontId="116" fillId="0" borderId="0" xfId="0" applyFont="1" applyAlignment="1">
      <alignment/>
    </xf>
    <xf numFmtId="0" fontId="104" fillId="0" borderId="0" xfId="0" applyFont="1" applyAlignment="1">
      <alignment/>
    </xf>
    <xf numFmtId="0" fontId="109" fillId="0" borderId="0" xfId="0" applyFont="1" applyAlignment="1">
      <alignment/>
    </xf>
    <xf numFmtId="0" fontId="103" fillId="0" borderId="0" xfId="0" applyFont="1" applyAlignment="1">
      <alignment/>
    </xf>
    <xf numFmtId="179" fontId="103" fillId="0" borderId="0" xfId="36" applyNumberFormat="1" applyFont="1" applyAlignment="1">
      <alignment/>
    </xf>
    <xf numFmtId="0" fontId="116" fillId="0" borderId="35" xfId="35" applyFont="1" applyBorder="1" applyAlignment="1">
      <alignment horizontal="center" vertical="center" wrapText="1"/>
      <protection/>
    </xf>
    <xf numFmtId="0" fontId="116" fillId="0" borderId="36" xfId="35" applyFont="1" applyBorder="1" applyAlignment="1">
      <alignment horizontal="center" vertical="center" wrapText="1"/>
      <protection/>
    </xf>
    <xf numFmtId="0" fontId="116" fillId="0" borderId="37" xfId="35" applyFont="1" applyBorder="1" applyAlignment="1">
      <alignment horizontal="center" vertical="center" wrapText="1"/>
      <protection/>
    </xf>
    <xf numFmtId="189" fontId="104" fillId="0" borderId="27" xfId="35" applyNumberFormat="1" applyFont="1" applyBorder="1" applyAlignment="1">
      <alignment vertical="center"/>
      <protection/>
    </xf>
    <xf numFmtId="189" fontId="104" fillId="0" borderId="38" xfId="35" applyNumberFormat="1" applyFont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11" fillId="0" borderId="0" xfId="0" applyFont="1" applyAlignment="1">
      <alignment/>
    </xf>
    <xf numFmtId="43" fontId="104" fillId="0" borderId="31" xfId="36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43" fontId="104" fillId="0" borderId="28" xfId="36" applyFont="1" applyBorder="1" applyAlignment="1">
      <alignment vertical="center"/>
    </xf>
    <xf numFmtId="0" fontId="117" fillId="0" borderId="0" xfId="0" applyFont="1" applyAlignment="1">
      <alignment/>
    </xf>
    <xf numFmtId="43" fontId="0" fillId="0" borderId="0" xfId="36" applyFont="1" applyAlignment="1">
      <alignment/>
    </xf>
    <xf numFmtId="195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195" fontId="0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195" fontId="0" fillId="34" borderId="0" xfId="0" applyNumberFormat="1" applyFont="1" applyFill="1" applyBorder="1" applyAlignment="1">
      <alignment/>
    </xf>
    <xf numFmtId="179" fontId="0" fillId="0" borderId="0" xfId="36" applyNumberFormat="1" applyAlignment="1">
      <alignment/>
    </xf>
    <xf numFmtId="0" fontId="5" fillId="0" borderId="11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0" borderId="0" xfId="0" applyFont="1" applyBorder="1" applyAlignment="1">
      <alignment/>
    </xf>
    <xf numFmtId="19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26" fontId="5" fillId="0" borderId="0" xfId="0" applyNumberFormat="1" applyFont="1" applyBorder="1" applyAlignment="1">
      <alignment horizontal="left"/>
    </xf>
    <xf numFmtId="226" fontId="5" fillId="0" borderId="0" xfId="0" applyNumberFormat="1" applyFont="1" applyBorder="1" applyAlignment="1">
      <alignment/>
    </xf>
    <xf numFmtId="195" fontId="0" fillId="36" borderId="0" xfId="0" applyNumberFormat="1" applyFill="1" applyBorder="1" applyAlignment="1">
      <alignment/>
    </xf>
    <xf numFmtId="224" fontId="0" fillId="0" borderId="0" xfId="0" applyNumberFormat="1" applyBorder="1" applyAlignment="1">
      <alignment/>
    </xf>
    <xf numFmtId="0" fontId="5" fillId="35" borderId="0" xfId="0" applyFont="1" applyFill="1" applyBorder="1" applyAlignment="1">
      <alignment/>
    </xf>
    <xf numFmtId="224" fontId="0" fillId="35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103" fillId="0" borderId="0" xfId="35" applyFont="1">
      <alignment vertical="center"/>
      <protection/>
    </xf>
    <xf numFmtId="0" fontId="104" fillId="0" borderId="39" xfId="35" applyFont="1" applyFill="1" applyBorder="1" applyAlignment="1">
      <alignment horizontal="center" vertical="center" wrapText="1"/>
      <protection/>
    </xf>
    <xf numFmtId="0" fontId="104" fillId="0" borderId="0" xfId="35" applyFont="1" applyBorder="1" applyAlignment="1">
      <alignment horizontal="center" vertical="center"/>
      <protection/>
    </xf>
    <xf numFmtId="0" fontId="104" fillId="0" borderId="0" xfId="35" applyFont="1" applyAlignment="1">
      <alignment horizontal="center" vertical="center"/>
      <protection/>
    </xf>
    <xf numFmtId="191" fontId="118" fillId="0" borderId="0" xfId="35" applyNumberFormat="1" applyFont="1" applyBorder="1" applyAlignment="1">
      <alignment vertical="center"/>
      <protection/>
    </xf>
    <xf numFmtId="0" fontId="118" fillId="0" borderId="0" xfId="35" applyFont="1" applyAlignment="1">
      <alignment vertical="center"/>
      <protection/>
    </xf>
    <xf numFmtId="41" fontId="118" fillId="0" borderId="0" xfId="38" applyFont="1" applyBorder="1" applyAlignment="1">
      <alignment vertical="center"/>
    </xf>
    <xf numFmtId="230" fontId="116" fillId="0" borderId="36" xfId="35" applyNumberFormat="1" applyFont="1" applyBorder="1" applyAlignment="1">
      <alignment vertical="center"/>
      <protection/>
    </xf>
    <xf numFmtId="192" fontId="116" fillId="0" borderId="37" xfId="35" applyNumberFormat="1" applyFont="1" applyBorder="1" applyAlignment="1">
      <alignment vertical="center"/>
      <protection/>
    </xf>
    <xf numFmtId="0" fontId="116" fillId="0" borderId="0" xfId="35" applyFont="1" applyBorder="1" applyAlignment="1">
      <alignment vertical="center"/>
      <protection/>
    </xf>
    <xf numFmtId="0" fontId="116" fillId="0" borderId="0" xfId="35" applyFont="1" applyAlignment="1">
      <alignment vertical="center"/>
      <protection/>
    </xf>
    <xf numFmtId="0" fontId="104" fillId="0" borderId="0" xfId="35" applyFont="1" applyBorder="1">
      <alignment vertical="center"/>
      <protection/>
    </xf>
    <xf numFmtId="0" fontId="112" fillId="0" borderId="0" xfId="35" applyFont="1" applyFill="1">
      <alignment vertical="center"/>
      <protection/>
    </xf>
    <xf numFmtId="0" fontId="5" fillId="0" borderId="0" xfId="35" applyFont="1" applyBorder="1">
      <alignment vertical="center"/>
      <protection/>
    </xf>
    <xf numFmtId="0" fontId="103" fillId="0" borderId="0" xfId="35" applyFont="1" applyAlignment="1">
      <alignment horizontal="center"/>
      <protection/>
    </xf>
    <xf numFmtId="0" fontId="104" fillId="0" borderId="30" xfId="35" applyFont="1" applyFill="1" applyBorder="1" applyAlignment="1">
      <alignment horizontal="center" vertical="center" wrapText="1"/>
      <protection/>
    </xf>
    <xf numFmtId="0" fontId="104" fillId="0" borderId="0" xfId="35" applyFont="1" applyAlignment="1">
      <alignment vertical="center"/>
      <protection/>
    </xf>
    <xf numFmtId="193" fontId="104" fillId="0" borderId="31" xfId="35" applyNumberFormat="1" applyFont="1" applyBorder="1" applyAlignment="1">
      <alignment horizontal="center" vertical="center"/>
      <protection/>
    </xf>
    <xf numFmtId="10" fontId="104" fillId="0" borderId="31" xfId="43" applyNumberFormat="1" applyFont="1" applyBorder="1" applyAlignment="1">
      <alignment horizontal="center" vertical="center"/>
    </xf>
    <xf numFmtId="0" fontId="116" fillId="0" borderId="34" xfId="35" applyFont="1" applyBorder="1" applyAlignment="1">
      <alignment horizontal="center" vertical="center" wrapText="1"/>
      <protection/>
    </xf>
    <xf numFmtId="193" fontId="116" fillId="0" borderId="28" xfId="35" applyNumberFormat="1" applyFont="1" applyBorder="1" applyAlignment="1">
      <alignment horizontal="center" vertical="center"/>
      <protection/>
    </xf>
    <xf numFmtId="10" fontId="116" fillId="0" borderId="28" xfId="43" applyNumberFormat="1" applyFont="1" applyBorder="1" applyAlignment="1">
      <alignment horizontal="center" vertical="center"/>
    </xf>
    <xf numFmtId="193" fontId="104" fillId="0" borderId="0" xfId="35" applyNumberFormat="1" applyFont="1" applyAlignment="1">
      <alignment horizontal="center"/>
      <protection/>
    </xf>
    <xf numFmtId="0" fontId="104" fillId="0" borderId="0" xfId="35" applyFont="1" applyFill="1">
      <alignment vertical="center"/>
      <protection/>
    </xf>
    <xf numFmtId="0" fontId="104" fillId="0" borderId="0" xfId="35" applyFont="1" applyAlignment="1">
      <alignment horizontal="right"/>
      <protection/>
    </xf>
    <xf numFmtId="0" fontId="118" fillId="0" borderId="0" xfId="35" applyFont="1" applyFill="1" applyAlignment="1">
      <alignment horizontal="right" wrapText="1"/>
      <protection/>
    </xf>
    <xf numFmtId="0" fontId="104" fillId="0" borderId="27" xfId="35" applyFont="1" applyFill="1" applyBorder="1" applyAlignment="1">
      <alignment horizontal="center" vertical="center" wrapText="1"/>
      <protection/>
    </xf>
    <xf numFmtId="193" fontId="104" fillId="0" borderId="27" xfId="35" applyNumberFormat="1" applyFont="1" applyBorder="1" applyAlignment="1">
      <alignment horizontal="right" vertical="center"/>
      <protection/>
    </xf>
    <xf numFmtId="43" fontId="104" fillId="0" borderId="27" xfId="36" applyFont="1" applyBorder="1" applyAlignment="1">
      <alignment horizontal="center" vertical="center"/>
    </xf>
    <xf numFmtId="193" fontId="104" fillId="0" borderId="24" xfId="35" applyNumberFormat="1" applyFont="1" applyBorder="1" applyAlignment="1">
      <alignment horizontal="right" vertical="center"/>
      <protection/>
    </xf>
    <xf numFmtId="43" fontId="104" fillId="0" borderId="31" xfId="36" applyFont="1" applyBorder="1" applyAlignment="1">
      <alignment horizontal="center" vertical="center"/>
    </xf>
    <xf numFmtId="0" fontId="116" fillId="0" borderId="34" xfId="35" applyFont="1" applyFill="1" applyBorder="1" applyAlignment="1">
      <alignment horizontal="center" vertical="center" wrapText="1"/>
      <protection/>
    </xf>
    <xf numFmtId="193" fontId="116" fillId="0" borderId="28" xfId="35" applyNumberFormat="1" applyFont="1" applyBorder="1" applyAlignment="1">
      <alignment horizontal="right" vertical="center"/>
      <protection/>
    </xf>
    <xf numFmtId="43" fontId="116" fillId="0" borderId="28" xfId="36" applyFont="1" applyBorder="1" applyAlignment="1">
      <alignment horizontal="center" vertical="center"/>
    </xf>
    <xf numFmtId="193" fontId="116" fillId="0" borderId="29" xfId="35" applyNumberFormat="1" applyFont="1" applyBorder="1" applyAlignment="1">
      <alignment horizontal="right" vertical="center"/>
      <protection/>
    </xf>
    <xf numFmtId="43" fontId="104" fillId="0" borderId="0" xfId="35" applyNumberFormat="1" applyFont="1" applyAlignment="1">
      <alignment horizontal="center"/>
      <protection/>
    </xf>
    <xf numFmtId="224" fontId="104" fillId="0" borderId="31" xfId="35" applyNumberFormat="1" applyFont="1" applyBorder="1" applyAlignment="1">
      <alignment vertical="center"/>
      <protection/>
    </xf>
    <xf numFmtId="0" fontId="119" fillId="0" borderId="39" xfId="35" applyFont="1" applyBorder="1" applyAlignment="1">
      <alignment horizontal="center" vertical="center" wrapText="1"/>
      <protection/>
    </xf>
    <xf numFmtId="0" fontId="119" fillId="0" borderId="30" xfId="35" applyFont="1" applyBorder="1" applyAlignment="1">
      <alignment horizontal="center" vertical="center" wrapText="1"/>
      <protection/>
    </xf>
    <xf numFmtId="0" fontId="119" fillId="0" borderId="26" xfId="35" applyFont="1" applyBorder="1" applyAlignment="1">
      <alignment horizontal="center" vertical="center" wrapText="1"/>
      <protection/>
    </xf>
    <xf numFmtId="43" fontId="11" fillId="0" borderId="0" xfId="36" applyNumberFormat="1" applyFont="1" applyAlignment="1">
      <alignment/>
    </xf>
    <xf numFmtId="0" fontId="104" fillId="37" borderId="0" xfId="35" applyFont="1" applyFill="1" applyAlignment="1">
      <alignment/>
      <protection/>
    </xf>
    <xf numFmtId="0" fontId="120" fillId="37" borderId="0" xfId="35" applyFont="1" applyFill="1" applyAlignment="1">
      <alignment/>
      <protection/>
    </xf>
    <xf numFmtId="0" fontId="104" fillId="37" borderId="0" xfId="35" applyFont="1" applyFill="1" applyAlignment="1">
      <alignment horizontal="center"/>
      <protection/>
    </xf>
    <xf numFmtId="0" fontId="104" fillId="37" borderId="38" xfId="35" applyFont="1" applyFill="1" applyBorder="1" applyAlignment="1">
      <alignment horizontal="center" vertical="center" wrapText="1"/>
      <protection/>
    </xf>
    <xf numFmtId="0" fontId="104" fillId="37" borderId="40" xfId="35" applyFont="1" applyFill="1" applyBorder="1" applyAlignment="1">
      <alignment horizontal="center" vertical="center" wrapText="1"/>
      <protection/>
    </xf>
    <xf numFmtId="0" fontId="104" fillId="37" borderId="41" xfId="35" applyFont="1" applyFill="1" applyBorder="1" applyAlignment="1">
      <alignment horizontal="center"/>
      <protection/>
    </xf>
    <xf numFmtId="10" fontId="104" fillId="37" borderId="41" xfId="35" applyNumberFormat="1" applyFont="1" applyFill="1" applyBorder="1" applyAlignment="1">
      <alignment horizontal="center"/>
      <protection/>
    </xf>
    <xf numFmtId="193" fontId="104" fillId="37" borderId="41" xfId="35" applyNumberFormat="1" applyFont="1" applyFill="1" applyBorder="1" applyAlignment="1">
      <alignment horizontal="center"/>
      <protection/>
    </xf>
    <xf numFmtId="0" fontId="104" fillId="37" borderId="0" xfId="35" applyFont="1" applyFill="1" applyAlignment="1">
      <alignment horizontal="left"/>
      <protection/>
    </xf>
    <xf numFmtId="10" fontId="104" fillId="37" borderId="0" xfId="35" applyNumberFormat="1" applyFont="1" applyFill="1" applyAlignment="1">
      <alignment horizontal="center"/>
      <protection/>
    </xf>
    <xf numFmtId="189" fontId="104" fillId="0" borderId="0" xfId="35" applyNumberFormat="1" applyFont="1">
      <alignment vertical="center"/>
      <protection/>
    </xf>
    <xf numFmtId="193" fontId="104" fillId="0" borderId="27" xfId="35" applyNumberFormat="1" applyFont="1" applyFill="1" applyBorder="1" applyAlignment="1">
      <alignment horizontal="right" vertical="center"/>
      <protection/>
    </xf>
    <xf numFmtId="43" fontId="104" fillId="0" borderId="27" xfId="36" applyFont="1" applyFill="1" applyBorder="1" applyAlignment="1">
      <alignment horizontal="center" vertical="center"/>
    </xf>
    <xf numFmtId="193" fontId="116" fillId="0" borderId="28" xfId="35" applyNumberFormat="1" applyFont="1" applyFill="1" applyBorder="1" applyAlignment="1">
      <alignment horizontal="right" vertical="center"/>
      <protection/>
    </xf>
    <xf numFmtId="43" fontId="116" fillId="0" borderId="28" xfId="36" applyFont="1" applyFill="1" applyBorder="1" applyAlignment="1">
      <alignment horizontal="center" vertical="center"/>
    </xf>
    <xf numFmtId="43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232" fontId="116" fillId="0" borderId="36" xfId="35" applyNumberFormat="1" applyFont="1" applyBorder="1" applyAlignment="1">
      <alignment vertical="center"/>
      <protection/>
    </xf>
    <xf numFmtId="0" fontId="119" fillId="0" borderId="42" xfId="35" applyFont="1" applyFill="1" applyBorder="1" applyAlignment="1">
      <alignment horizontal="center" vertical="center" wrapText="1"/>
      <protection/>
    </xf>
    <xf numFmtId="0" fontId="119" fillId="0" borderId="43" xfId="35" applyFont="1" applyFill="1" applyBorder="1" applyAlignment="1">
      <alignment horizontal="center" vertical="center" wrapText="1"/>
      <protection/>
    </xf>
    <xf numFmtId="192" fontId="104" fillId="0" borderId="33" xfId="35" applyNumberFormat="1" applyFont="1" applyBorder="1" applyAlignment="1">
      <alignment vertical="center"/>
      <protection/>
    </xf>
    <xf numFmtId="43" fontId="104" fillId="0" borderId="28" xfId="36" applyFont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104" fillId="37" borderId="0" xfId="0" applyFont="1" applyFill="1" applyAlignment="1">
      <alignment vertical="center"/>
    </xf>
    <xf numFmtId="179" fontId="104" fillId="37" borderId="0" xfId="0" applyNumberFormat="1" applyFont="1" applyFill="1" applyAlignment="1">
      <alignment vertical="center"/>
    </xf>
    <xf numFmtId="3" fontId="104" fillId="37" borderId="0" xfId="0" applyNumberFormat="1" applyFont="1" applyFill="1" applyAlignment="1">
      <alignment vertical="center"/>
    </xf>
    <xf numFmtId="0" fontId="103" fillId="37" borderId="0" xfId="0" applyFont="1" applyFill="1" applyAlignment="1">
      <alignment vertical="center"/>
    </xf>
    <xf numFmtId="43" fontId="104" fillId="37" borderId="0" xfId="0" applyNumberFormat="1" applyFont="1" applyFill="1" applyAlignment="1">
      <alignment vertical="center"/>
    </xf>
    <xf numFmtId="0" fontId="103" fillId="37" borderId="0" xfId="0" applyFont="1" applyFill="1" applyBorder="1" applyAlignment="1">
      <alignment vertical="center"/>
    </xf>
    <xf numFmtId="0" fontId="104" fillId="37" borderId="0" xfId="0" applyFont="1" applyFill="1" applyBorder="1" applyAlignment="1">
      <alignment horizontal="center" vertical="center"/>
    </xf>
    <xf numFmtId="0" fontId="104" fillId="37" borderId="0" xfId="0" applyFont="1" applyFill="1" applyBorder="1" applyAlignment="1">
      <alignment vertical="center"/>
    </xf>
    <xf numFmtId="187" fontId="104" fillId="37" borderId="0" xfId="36" applyNumberFormat="1" applyFont="1" applyFill="1" applyBorder="1" applyAlignment="1">
      <alignment horizontal="center" vertical="center"/>
    </xf>
    <xf numFmtId="179" fontId="104" fillId="37" borderId="0" xfId="36" applyNumberFormat="1" applyFont="1" applyFill="1" applyBorder="1" applyAlignment="1">
      <alignment vertical="center"/>
    </xf>
    <xf numFmtId="186" fontId="104" fillId="37" borderId="0" xfId="36" applyNumberFormat="1" applyFont="1" applyFill="1" applyBorder="1" applyAlignment="1">
      <alignment vertical="center"/>
    </xf>
    <xf numFmtId="0" fontId="116" fillId="0" borderId="39" xfId="35" applyFont="1" applyBorder="1" applyAlignment="1">
      <alignment horizontal="center" vertical="center" wrapText="1"/>
      <protection/>
    </xf>
    <xf numFmtId="0" fontId="116" fillId="0" borderId="30" xfId="35" applyFont="1" applyBorder="1" applyAlignment="1">
      <alignment horizontal="center" vertical="center" wrapText="1"/>
      <protection/>
    </xf>
    <xf numFmtId="0" fontId="116" fillId="0" borderId="26" xfId="35" applyFont="1" applyBorder="1" applyAlignment="1">
      <alignment horizontal="center" vertical="center" wrapText="1"/>
      <protection/>
    </xf>
    <xf numFmtId="189" fontId="5" fillId="0" borderId="0" xfId="35" applyNumberFormat="1" applyFont="1">
      <alignment vertical="center"/>
      <protection/>
    </xf>
    <xf numFmtId="43" fontId="0" fillId="0" borderId="0" xfId="0" applyNumberFormat="1" applyFont="1" applyAlignment="1">
      <alignment/>
    </xf>
    <xf numFmtId="0" fontId="121" fillId="0" borderId="0" xfId="0" applyFont="1" applyAlignment="1">
      <alignment/>
    </xf>
    <xf numFmtId="0" fontId="121" fillId="0" borderId="0" xfId="0" applyFont="1" applyBorder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1" fillId="0" borderId="11" xfId="0" applyFont="1" applyBorder="1" applyAlignment="1">
      <alignment/>
    </xf>
    <xf numFmtId="195" fontId="121" fillId="0" borderId="0" xfId="0" applyNumberFormat="1" applyFont="1" applyBorder="1" applyAlignment="1">
      <alignment/>
    </xf>
    <xf numFmtId="196" fontId="121" fillId="0" borderId="0" xfId="0" applyNumberFormat="1" applyFont="1" applyAlignment="1">
      <alignment/>
    </xf>
    <xf numFmtId="0" fontId="122" fillId="0" borderId="11" xfId="0" applyFont="1" applyBorder="1" applyAlignment="1">
      <alignment/>
    </xf>
    <xf numFmtId="0" fontId="121" fillId="34" borderId="11" xfId="0" applyFont="1" applyFill="1" applyBorder="1" applyAlignment="1">
      <alignment/>
    </xf>
    <xf numFmtId="195" fontId="121" fillId="34" borderId="0" xfId="0" applyNumberFormat="1" applyFont="1" applyFill="1" applyBorder="1" applyAlignment="1">
      <alignment/>
    </xf>
    <xf numFmtId="179" fontId="121" fillId="0" borderId="0" xfId="36" applyNumberFormat="1" applyFont="1" applyAlignment="1">
      <alignment/>
    </xf>
    <xf numFmtId="179" fontId="122" fillId="0" borderId="0" xfId="36" applyNumberFormat="1" applyFont="1" applyAlignment="1">
      <alignment/>
    </xf>
    <xf numFmtId="0" fontId="122" fillId="0" borderId="11" xfId="0" applyFont="1" applyFill="1" applyBorder="1" applyAlignment="1">
      <alignment/>
    </xf>
    <xf numFmtId="195" fontId="121" fillId="0" borderId="0" xfId="0" applyNumberFormat="1" applyFont="1" applyFill="1" applyBorder="1" applyAlignment="1">
      <alignment/>
    </xf>
    <xf numFmtId="226" fontId="122" fillId="0" borderId="0" xfId="0" applyNumberFormat="1" applyFont="1" applyBorder="1" applyAlignment="1">
      <alignment/>
    </xf>
    <xf numFmtId="0" fontId="122" fillId="36" borderId="0" xfId="0" applyFont="1" applyFill="1" applyBorder="1" applyAlignment="1">
      <alignment/>
    </xf>
    <xf numFmtId="195" fontId="121" fillId="36" borderId="0" xfId="0" applyNumberFormat="1" applyFont="1" applyFill="1" applyBorder="1" applyAlignment="1">
      <alignment/>
    </xf>
    <xf numFmtId="0" fontId="122" fillId="0" borderId="0" xfId="0" applyFont="1" applyBorder="1" applyAlignment="1">
      <alignment/>
    </xf>
    <xf numFmtId="0" fontId="122" fillId="0" borderId="0" xfId="0" applyFont="1" applyBorder="1" applyAlignment="1" quotePrefix="1">
      <alignment/>
    </xf>
    <xf numFmtId="43" fontId="121" fillId="0" borderId="0" xfId="0" applyNumberFormat="1" applyFont="1" applyAlignment="1">
      <alignment/>
    </xf>
    <xf numFmtId="0" fontId="121" fillId="36" borderId="0" xfId="0" applyFont="1" applyFill="1" applyBorder="1" applyAlignment="1">
      <alignment/>
    </xf>
    <xf numFmtId="0" fontId="122" fillId="0" borderId="0" xfId="0" applyFont="1" applyFill="1" applyBorder="1" applyAlignment="1">
      <alignment/>
    </xf>
    <xf numFmtId="224" fontId="121" fillId="0" borderId="0" xfId="0" applyNumberFormat="1" applyFont="1" applyBorder="1" applyAlignment="1">
      <alignment/>
    </xf>
    <xf numFmtId="179" fontId="121" fillId="0" borderId="0" xfId="0" applyNumberFormat="1" applyFont="1" applyAlignment="1">
      <alignment/>
    </xf>
    <xf numFmtId="0" fontId="122" fillId="35" borderId="0" xfId="0" applyFont="1" applyFill="1" applyBorder="1" applyAlignment="1">
      <alignment/>
    </xf>
    <xf numFmtId="224" fontId="121" fillId="35" borderId="0" xfId="0" applyNumberFormat="1" applyFont="1" applyFill="1" applyBorder="1" applyAlignment="1">
      <alignment/>
    </xf>
    <xf numFmtId="2" fontId="121" fillId="36" borderId="0" xfId="0" applyNumberFormat="1" applyFont="1" applyFill="1" applyBorder="1" applyAlignment="1">
      <alignment/>
    </xf>
    <xf numFmtId="0" fontId="104" fillId="37" borderId="0" xfId="0" applyFont="1" applyFill="1" applyBorder="1" applyAlignment="1">
      <alignment horizontal="left" vertical="center" wrapText="1"/>
    </xf>
    <xf numFmtId="210" fontId="43" fillId="0" borderId="0" xfId="0" applyNumberFormat="1" applyFont="1" applyFill="1" applyBorder="1" applyAlignment="1">
      <alignment/>
    </xf>
    <xf numFmtId="0" fontId="104" fillId="0" borderId="0" xfId="35" applyFont="1" applyBorder="1" applyAlignment="1">
      <alignment vertical="center"/>
      <protection/>
    </xf>
    <xf numFmtId="0" fontId="104" fillId="38" borderId="44" xfId="33" applyFont="1" applyFill="1" applyBorder="1" applyAlignment="1">
      <alignment horizontal="center" vertical="center" wrapText="1"/>
      <protection/>
    </xf>
    <xf numFmtId="0" fontId="104" fillId="38" borderId="45" xfId="33" applyFont="1" applyFill="1" applyBorder="1" applyAlignment="1">
      <alignment horizontal="center" vertical="center" wrapText="1"/>
      <protection/>
    </xf>
    <xf numFmtId="0" fontId="104" fillId="38" borderId="46" xfId="33" applyFont="1" applyFill="1" applyBorder="1" applyAlignment="1">
      <alignment horizontal="center" vertical="center" wrapText="1"/>
      <protection/>
    </xf>
    <xf numFmtId="3" fontId="104" fillId="38" borderId="47" xfId="33" applyNumberFormat="1" applyFont="1" applyFill="1" applyBorder="1" applyAlignment="1">
      <alignment horizontal="center" vertical="center"/>
      <protection/>
    </xf>
    <xf numFmtId="3" fontId="104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43" fontId="20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1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4" fillId="0" borderId="31" xfId="0" applyFont="1" applyBorder="1" applyAlignment="1">
      <alignment horizontal="center" vertical="center"/>
    </xf>
    <xf numFmtId="0" fontId="124" fillId="0" borderId="3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2" fontId="126" fillId="0" borderId="31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1" fillId="38" borderId="0" xfId="0" applyFont="1" applyFill="1" applyAlignment="1">
      <alignment/>
    </xf>
    <xf numFmtId="0" fontId="126" fillId="0" borderId="0" xfId="0" applyFont="1" applyAlignment="1">
      <alignment horizontal="left" vertical="center"/>
    </xf>
    <xf numFmtId="0" fontId="126" fillId="0" borderId="0" xfId="0" applyFont="1" applyAlignment="1">
      <alignment/>
    </xf>
    <xf numFmtId="0" fontId="126" fillId="0" borderId="31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top" wrapText="1"/>
    </xf>
    <xf numFmtId="49" fontId="126" fillId="0" borderId="31" xfId="0" applyNumberFormat="1" applyFont="1" applyBorder="1" applyAlignment="1">
      <alignment/>
    </xf>
    <xf numFmtId="193" fontId="126" fillId="0" borderId="31" xfId="36" applyNumberFormat="1" applyFont="1" applyBorder="1" applyAlignment="1">
      <alignment/>
    </xf>
    <xf numFmtId="10" fontId="126" fillId="0" borderId="31" xfId="0" applyNumberFormat="1" applyFont="1" applyBorder="1" applyAlignment="1">
      <alignment horizontal="center" vertical="center"/>
    </xf>
    <xf numFmtId="0" fontId="127" fillId="0" borderId="0" xfId="0" applyFont="1" applyAlignment="1">
      <alignment horizontal="left" vertical="center" readingOrder="1"/>
    </xf>
    <xf numFmtId="38" fontId="5" fillId="0" borderId="0" xfId="35" applyNumberFormat="1" applyFont="1">
      <alignment vertical="center"/>
      <protection/>
    </xf>
    <xf numFmtId="0" fontId="104" fillId="0" borderId="31" xfId="35" applyFont="1" applyBorder="1" applyAlignment="1">
      <alignment vertical="center"/>
      <protection/>
    </xf>
    <xf numFmtId="0" fontId="104" fillId="0" borderId="27" xfId="35" applyFont="1" applyBorder="1" applyAlignment="1">
      <alignment vertical="center"/>
      <protection/>
    </xf>
    <xf numFmtId="0" fontId="104" fillId="0" borderId="48" xfId="35" applyFont="1" applyBorder="1" applyAlignment="1">
      <alignment vertical="center"/>
      <protection/>
    </xf>
    <xf numFmtId="176" fontId="104" fillId="37" borderId="31" xfId="36" applyNumberFormat="1" applyFont="1" applyFill="1" applyBorder="1" applyAlignment="1">
      <alignment/>
    </xf>
    <xf numFmtId="176" fontId="104" fillId="37" borderId="28" xfId="36" applyNumberFormat="1" applyFont="1" applyFill="1" applyBorder="1" applyAlignment="1">
      <alignment/>
    </xf>
    <xf numFmtId="2" fontId="104" fillId="37" borderId="31" xfId="36" applyNumberFormat="1" applyFont="1" applyFill="1" applyBorder="1" applyAlignment="1">
      <alignment/>
    </xf>
    <xf numFmtId="2" fontId="104" fillId="37" borderId="28" xfId="36" applyNumberFormat="1" applyFont="1" applyFill="1" applyBorder="1" applyAlignment="1">
      <alignment/>
    </xf>
    <xf numFmtId="0" fontId="104" fillId="37" borderId="0" xfId="35" applyFont="1" applyFill="1" applyBorder="1" applyAlignment="1">
      <alignment horizontal="center"/>
      <protection/>
    </xf>
    <xf numFmtId="0" fontId="0" fillId="0" borderId="30" xfId="0" applyFont="1" applyBorder="1" applyAlignment="1">
      <alignment shrinkToFit="1"/>
    </xf>
    <xf numFmtId="0" fontId="0" fillId="0" borderId="31" xfId="0" applyFont="1" applyBorder="1" applyAlignment="1">
      <alignment shrinkToFit="1"/>
    </xf>
    <xf numFmtId="43" fontId="104" fillId="0" borderId="20" xfId="36" applyFont="1" applyBorder="1" applyAlignment="1">
      <alignment horizontal="center" vertical="center"/>
    </xf>
    <xf numFmtId="185" fontId="44" fillId="0" borderId="49" xfId="0" applyNumberFormat="1" applyFont="1" applyBorder="1" applyAlignment="1">
      <alignment vertical="center"/>
    </xf>
    <xf numFmtId="3" fontId="104" fillId="37" borderId="0" xfId="0" applyNumberFormat="1" applyFont="1" applyFill="1" applyAlignment="1">
      <alignment vertical="center"/>
    </xf>
    <xf numFmtId="43" fontId="104" fillId="37" borderId="0" xfId="0" applyNumberFormat="1" applyFont="1" applyFill="1" applyAlignment="1">
      <alignment vertical="center"/>
    </xf>
    <xf numFmtId="0" fontId="104" fillId="37" borderId="0" xfId="0" applyFont="1" applyFill="1" applyAlignment="1">
      <alignment vertical="center"/>
    </xf>
    <xf numFmtId="3" fontId="104" fillId="37" borderId="0" xfId="0" applyNumberFormat="1" applyFont="1" applyFill="1" applyAlignment="1">
      <alignment vertical="center"/>
    </xf>
    <xf numFmtId="43" fontId="104" fillId="37" borderId="0" xfId="0" applyNumberFormat="1" applyFont="1" applyFill="1" applyAlignment="1">
      <alignment vertical="center"/>
    </xf>
    <xf numFmtId="0" fontId="104" fillId="37" borderId="0" xfId="0" applyFont="1" applyFill="1" applyAlignment="1">
      <alignment vertical="center"/>
    </xf>
    <xf numFmtId="179" fontId="104" fillId="37" borderId="0" xfId="0" applyNumberFormat="1" applyFont="1" applyFill="1" applyAlignment="1">
      <alignment vertical="center"/>
    </xf>
    <xf numFmtId="43" fontId="104" fillId="37" borderId="0" xfId="0" applyNumberFormat="1" applyFont="1" applyFill="1" applyAlignment="1">
      <alignment vertical="center"/>
    </xf>
    <xf numFmtId="193" fontId="104" fillId="0" borderId="31" xfId="35" applyNumberFormat="1" applyFont="1" applyBorder="1" applyAlignment="1">
      <alignment vertical="center"/>
      <protection/>
    </xf>
    <xf numFmtId="2" fontId="104" fillId="0" borderId="31" xfId="35" applyNumberFormat="1" applyFont="1" applyBorder="1" applyAlignment="1">
      <alignment horizontal="center" vertical="center"/>
      <protection/>
    </xf>
    <xf numFmtId="0" fontId="104" fillId="38" borderId="50" xfId="33" applyFont="1" applyFill="1" applyBorder="1" applyAlignment="1">
      <alignment vertical="center" wrapText="1"/>
      <protection/>
    </xf>
    <xf numFmtId="3" fontId="104" fillId="38" borderId="51" xfId="33" applyNumberFormat="1" applyFont="1" applyFill="1" applyBorder="1" applyAlignment="1">
      <alignment horizontal="center" vertical="center"/>
      <protection/>
    </xf>
    <xf numFmtId="43" fontId="104" fillId="38" borderId="52" xfId="37" applyNumberFormat="1" applyFont="1" applyFill="1" applyBorder="1" applyAlignment="1">
      <alignment horizontal="center" vertical="center"/>
    </xf>
    <xf numFmtId="0" fontId="104" fillId="38" borderId="53" xfId="33" applyFont="1" applyFill="1" applyBorder="1" applyAlignment="1">
      <alignment vertical="center" wrapText="1"/>
      <protection/>
    </xf>
    <xf numFmtId="0" fontId="104" fillId="38" borderId="51" xfId="33" applyFont="1" applyFill="1" applyBorder="1" applyAlignment="1">
      <alignment horizontal="center" vertical="center"/>
      <protection/>
    </xf>
    <xf numFmtId="43" fontId="104" fillId="38" borderId="52" xfId="37" applyFont="1" applyFill="1" applyBorder="1" applyAlignment="1">
      <alignment horizontal="center" vertical="center"/>
    </xf>
    <xf numFmtId="9" fontId="104" fillId="0" borderId="33" xfId="35" applyNumberFormat="1" applyFont="1" applyBorder="1" applyAlignment="1">
      <alignment vertical="center"/>
      <protection/>
    </xf>
    <xf numFmtId="9" fontId="104" fillId="0" borderId="29" xfId="35" applyNumberFormat="1" applyFont="1" applyBorder="1" applyAlignment="1">
      <alignment vertical="center"/>
      <protection/>
    </xf>
    <xf numFmtId="2" fontId="104" fillId="0" borderId="31" xfId="35" applyNumberFormat="1" applyFont="1" applyBorder="1" applyAlignment="1">
      <alignment vertical="center"/>
      <protection/>
    </xf>
    <xf numFmtId="2" fontId="104" fillId="0" borderId="28" xfId="35" applyNumberFormat="1" applyFont="1" applyBorder="1" applyAlignment="1">
      <alignment vertical="center"/>
      <protection/>
    </xf>
    <xf numFmtId="43" fontId="104" fillId="38" borderId="49" xfId="37" applyFont="1" applyFill="1" applyBorder="1" applyAlignment="1">
      <alignment horizontal="center" vertical="center"/>
    </xf>
    <xf numFmtId="0" fontId="104" fillId="37" borderId="0" xfId="33" applyFont="1" applyFill="1" applyAlignment="1">
      <alignment vertical="top"/>
      <protection/>
    </xf>
    <xf numFmtId="189" fontId="113" fillId="0" borderId="0" xfId="35" applyNumberFormat="1" applyFont="1">
      <alignment vertical="center"/>
      <protection/>
    </xf>
    <xf numFmtId="0" fontId="128" fillId="0" borderId="0" xfId="35" applyFont="1" applyBorder="1">
      <alignment vertical="center"/>
      <protection/>
    </xf>
    <xf numFmtId="0" fontId="128" fillId="0" borderId="0" xfId="35" applyFont="1">
      <alignment vertical="center"/>
      <protection/>
    </xf>
    <xf numFmtId="0" fontId="104" fillId="37" borderId="25" xfId="0" applyFont="1" applyFill="1" applyBorder="1" applyAlignment="1">
      <alignment horizontal="left" vertical="center" wrapText="1"/>
    </xf>
    <xf numFmtId="0" fontId="104" fillId="0" borderId="25" xfId="0" applyFont="1" applyFill="1" applyBorder="1" applyAlignment="1">
      <alignment horizontal="left" vertical="center" wrapText="1"/>
    </xf>
    <xf numFmtId="0" fontId="103" fillId="37" borderId="21" xfId="33" applyFont="1" applyFill="1" applyBorder="1" applyAlignment="1">
      <alignment horizontal="left" vertical="center" wrapText="1"/>
      <protection/>
    </xf>
    <xf numFmtId="0" fontId="104" fillId="37" borderId="0" xfId="0" applyFont="1" applyFill="1" applyBorder="1" applyAlignment="1">
      <alignment horizontal="left" vertical="center" wrapText="1"/>
    </xf>
    <xf numFmtId="0" fontId="103" fillId="0" borderId="21" xfId="33" applyFont="1" applyFill="1" applyBorder="1" applyAlignment="1">
      <alignment horizontal="left" vertical="center" wrapText="1"/>
      <protection/>
    </xf>
    <xf numFmtId="0" fontId="129" fillId="0" borderId="0" xfId="35" applyFont="1" applyFill="1" applyAlignment="1">
      <alignment horizontal="left" vertical="center" wrapText="1"/>
      <protection/>
    </xf>
    <xf numFmtId="0" fontId="129" fillId="0" borderId="0" xfId="35" applyFont="1" applyFill="1" applyAlignment="1">
      <alignment horizontal="left" wrapText="1"/>
      <protection/>
    </xf>
    <xf numFmtId="0" fontId="129" fillId="0" borderId="0" xfId="35" applyFont="1" applyFill="1" applyAlignment="1">
      <alignment horizontal="left"/>
      <protection/>
    </xf>
    <xf numFmtId="0" fontId="104" fillId="0" borderId="54" xfId="35" applyFont="1" applyFill="1" applyBorder="1" applyAlignment="1">
      <alignment horizontal="center" vertical="center" wrapText="1"/>
      <protection/>
    </xf>
    <xf numFmtId="0" fontId="104" fillId="0" borderId="55" xfId="35" applyFont="1" applyFill="1" applyBorder="1" applyAlignment="1">
      <alignment horizontal="center" vertical="center"/>
      <protection/>
    </xf>
    <xf numFmtId="0" fontId="104" fillId="0" borderId="56" xfId="35" applyFont="1" applyFill="1" applyBorder="1" applyAlignment="1">
      <alignment horizontal="center" vertical="center" wrapText="1"/>
      <protection/>
    </xf>
    <xf numFmtId="0" fontId="104" fillId="0" borderId="16" xfId="35" applyFont="1" applyFill="1" applyBorder="1" applyAlignment="1">
      <alignment horizontal="center" vertical="center"/>
      <protection/>
    </xf>
    <xf numFmtId="0" fontId="104" fillId="0" borderId="43" xfId="35" applyFont="1" applyFill="1" applyBorder="1" applyAlignment="1">
      <alignment horizontal="center" vertical="center" wrapText="1"/>
      <protection/>
    </xf>
    <xf numFmtId="0" fontId="104" fillId="0" borderId="24" xfId="35" applyFont="1" applyFill="1" applyBorder="1" applyAlignment="1">
      <alignment horizontal="center" vertical="center"/>
      <protection/>
    </xf>
    <xf numFmtId="0" fontId="116" fillId="0" borderId="41" xfId="35" applyFont="1" applyFill="1" applyBorder="1" applyAlignment="1">
      <alignment horizontal="left" vertical="center"/>
      <protection/>
    </xf>
    <xf numFmtId="0" fontId="129" fillId="37" borderId="0" xfId="35" applyFont="1" applyFill="1" applyAlignment="1">
      <alignment horizontal="left" wrapText="1"/>
      <protection/>
    </xf>
    <xf numFmtId="0" fontId="104" fillId="37" borderId="57" xfId="35" applyFont="1" applyFill="1" applyBorder="1" applyAlignment="1">
      <alignment horizontal="center" vertical="center" wrapText="1"/>
      <protection/>
    </xf>
    <xf numFmtId="0" fontId="104" fillId="37" borderId="58" xfId="35" applyFont="1" applyFill="1" applyBorder="1" applyAlignment="1">
      <alignment horizontal="center" vertical="center" wrapText="1"/>
      <protection/>
    </xf>
    <xf numFmtId="0" fontId="104" fillId="37" borderId="59" xfId="35" applyFont="1" applyFill="1" applyBorder="1" applyAlignment="1">
      <alignment horizontal="center" vertical="center" wrapText="1"/>
      <protection/>
    </xf>
    <xf numFmtId="0" fontId="104" fillId="37" borderId="60" xfId="35" applyFont="1" applyFill="1" applyBorder="1" applyAlignment="1">
      <alignment horizontal="center" vertical="center" wrapText="1"/>
      <protection/>
    </xf>
    <xf numFmtId="0" fontId="104" fillId="37" borderId="61" xfId="35" applyFont="1" applyFill="1" applyBorder="1" applyAlignment="1">
      <alignment horizontal="center" vertical="center" wrapText="1"/>
      <protection/>
    </xf>
    <xf numFmtId="0" fontId="112" fillId="37" borderId="0" xfId="35" applyFont="1" applyFill="1" applyAlignment="1">
      <alignment horizontal="left"/>
      <protection/>
    </xf>
    <xf numFmtId="0" fontId="104" fillId="37" borderId="0" xfId="0" applyFont="1" applyFill="1" applyAlignment="1">
      <alignment horizontal="left"/>
    </xf>
    <xf numFmtId="0" fontId="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9" fillId="0" borderId="0" xfId="35" applyFont="1" applyAlignment="1">
      <alignment horizontal="left" vertical="center" wrapText="1"/>
      <protection/>
    </xf>
    <xf numFmtId="0" fontId="129" fillId="0" borderId="0" xfId="0" applyFont="1" applyAlignment="1">
      <alignment horizontal="left" wrapText="1"/>
    </xf>
    <xf numFmtId="0" fontId="129" fillId="0" borderId="0" xfId="0" applyFont="1" applyAlignment="1">
      <alignment horizontal="left" vertical="center" wrapText="1"/>
    </xf>
    <xf numFmtId="0" fontId="25" fillId="0" borderId="41" xfId="35" applyFont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30" fillId="0" borderId="0" xfId="0" applyFont="1" applyAlignment="1">
      <alignment vertical="center" wrapText="1"/>
    </xf>
    <xf numFmtId="0" fontId="130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年鑑-交易面" xfId="35"/>
    <cellStyle name="Comma" xfId="36"/>
    <cellStyle name="千分位 2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chartsheet" Target="chartsheets/sheet2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圖四、歷年普通公司債上櫃家數及上櫃期數走勢圖</a:t>
            </a: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  </a:t>
            </a: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Chart for Trends of Number of Corporate Bonds and Issues on TPEx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14"/>
          <c:w val="0.9425"/>
          <c:h val="0.7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'[2]Sheet4'!$A$2</c:f>
              <c:strCache>
                <c:ptCount val="1"/>
                <c:pt idx="0">
                  <c:v>公司債上櫃期數
No. of Bond Issues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'[2]Sheet4'!$B$1:$V$1</c:f>
              <c:strCache>
                <c:ptCount val="21"/>
                <c:pt idx="0">
                  <c:v>94/12</c:v>
                </c:pt>
                <c:pt idx="1">
                  <c:v>95/12</c:v>
                </c:pt>
                <c:pt idx="2">
                  <c:v>96/12</c:v>
                </c:pt>
                <c:pt idx="3">
                  <c:v>97/12</c:v>
                </c:pt>
                <c:pt idx="4">
                  <c:v>98/12</c:v>
                </c:pt>
                <c:pt idx="5">
                  <c:v>99/12</c:v>
                </c:pt>
                <c:pt idx="6">
                  <c:v>00/12</c:v>
                </c:pt>
                <c:pt idx="7">
                  <c:v>01/12</c:v>
                </c:pt>
                <c:pt idx="8">
                  <c:v>02/12</c:v>
                </c:pt>
                <c:pt idx="9">
                  <c:v>03/12</c:v>
                </c:pt>
                <c:pt idx="10">
                  <c:v>04/12</c:v>
                </c:pt>
                <c:pt idx="11">
                  <c:v>05/12</c:v>
                </c:pt>
                <c:pt idx="12">
                  <c:v>06/12</c:v>
                </c:pt>
                <c:pt idx="13">
                  <c:v>07/12</c:v>
                </c:pt>
                <c:pt idx="14">
                  <c:v>08/12</c:v>
                </c:pt>
                <c:pt idx="15">
                  <c:v>09/12</c:v>
                </c:pt>
                <c:pt idx="16">
                  <c:v>10/12</c:v>
                </c:pt>
                <c:pt idx="17">
                  <c:v>11/12</c:v>
                </c:pt>
                <c:pt idx="18">
                  <c:v>12/12</c:v>
                </c:pt>
                <c:pt idx="19">
                  <c:v>13/12</c:v>
                </c:pt>
                <c:pt idx="20">
                  <c:v>14/12</c:v>
                </c:pt>
              </c:strCache>
            </c:strRef>
          </c:cat>
          <c:val>
            <c:numRef>
              <c:f>'[2]Sheet4'!$B$2:$V$2</c:f>
              <c:numCache>
                <c:ptCount val="21"/>
                <c:pt idx="0">
                  <c:v>17</c:v>
                </c:pt>
                <c:pt idx="1">
                  <c:v>26</c:v>
                </c:pt>
                <c:pt idx="2">
                  <c:v>95</c:v>
                </c:pt>
                <c:pt idx="3">
                  <c:v>188</c:v>
                </c:pt>
                <c:pt idx="4">
                  <c:v>487</c:v>
                </c:pt>
                <c:pt idx="5">
                  <c:v>907</c:v>
                </c:pt>
                <c:pt idx="6">
                  <c:v>1206</c:v>
                </c:pt>
                <c:pt idx="7">
                  <c:v>1487</c:v>
                </c:pt>
                <c:pt idx="8">
                  <c:v>2036</c:v>
                </c:pt>
                <c:pt idx="9">
                  <c:v>2666</c:v>
                </c:pt>
                <c:pt idx="10">
                  <c:v>2882</c:v>
                </c:pt>
                <c:pt idx="11">
                  <c:v>2784</c:v>
                </c:pt>
                <c:pt idx="12">
                  <c:v>2397</c:v>
                </c:pt>
                <c:pt idx="13">
                  <c:v>1744</c:v>
                </c:pt>
                <c:pt idx="14">
                  <c:v>1142</c:v>
                </c:pt>
                <c:pt idx="15">
                  <c:v>783</c:v>
                </c:pt>
                <c:pt idx="16">
                  <c:v>512</c:v>
                </c:pt>
                <c:pt idx="17">
                  <c:v>425</c:v>
                </c:pt>
                <c:pt idx="18">
                  <c:v>433</c:v>
                </c:pt>
                <c:pt idx="19">
                  <c:v>468</c:v>
                </c:pt>
                <c:pt idx="20">
                  <c:v>519</c:v>
                </c:pt>
              </c:numCache>
            </c:numRef>
          </c:val>
        </c:ser>
        <c:axId val="47603494"/>
        <c:axId val="25778263"/>
      </c:barChart>
      <c:lineChart>
        <c:grouping val="standard"/>
        <c:varyColors val="0"/>
        <c:ser>
          <c:idx val="0"/>
          <c:order val="1"/>
          <c:tx>
            <c:strRef>
              <c:f>'[2]Sheet4'!$A$3</c:f>
              <c:strCache>
                <c:ptCount val="1"/>
                <c:pt idx="0">
                  <c:v>公司債上櫃家數
No. of Company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'[1]四統4數字'!$B$1:$V$1</c:f>
              <c:strCache>
                <c:ptCount val="21"/>
                <c:pt idx="0">
                  <c:v>94/12</c:v>
                </c:pt>
                <c:pt idx="1">
                  <c:v>95/12</c:v>
                </c:pt>
                <c:pt idx="2">
                  <c:v>96/12</c:v>
                </c:pt>
                <c:pt idx="3">
                  <c:v>97/12</c:v>
                </c:pt>
                <c:pt idx="4">
                  <c:v>98/12</c:v>
                </c:pt>
                <c:pt idx="5">
                  <c:v>99/12</c:v>
                </c:pt>
                <c:pt idx="6">
                  <c:v>00/12</c:v>
                </c:pt>
                <c:pt idx="7">
                  <c:v>01/12</c:v>
                </c:pt>
                <c:pt idx="8">
                  <c:v>02/12</c:v>
                </c:pt>
                <c:pt idx="9">
                  <c:v>03/12</c:v>
                </c:pt>
                <c:pt idx="10">
                  <c:v>04/12</c:v>
                </c:pt>
                <c:pt idx="11">
                  <c:v>05/12</c:v>
                </c:pt>
                <c:pt idx="12">
                  <c:v>06/12</c:v>
                </c:pt>
                <c:pt idx="13">
                  <c:v>07/12</c:v>
                </c:pt>
                <c:pt idx="14">
                  <c:v>08/12</c:v>
                </c:pt>
                <c:pt idx="15">
                  <c:v>09/12</c:v>
                </c:pt>
                <c:pt idx="16">
                  <c:v>10/12</c:v>
                </c:pt>
                <c:pt idx="17">
                  <c:v>11/12</c:v>
                </c:pt>
                <c:pt idx="18">
                  <c:v>12/12</c:v>
                </c:pt>
                <c:pt idx="19">
                  <c:v>13/12</c:v>
                </c:pt>
                <c:pt idx="20">
                  <c:v>14/12</c:v>
                </c:pt>
              </c:strCache>
            </c:strRef>
          </c:cat>
          <c:val>
            <c:numRef>
              <c:f>'[2]Sheet4'!$B$3:$V$3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35</c:v>
                </c:pt>
                <c:pt idx="3">
                  <c:v>86</c:v>
                </c:pt>
                <c:pt idx="4">
                  <c:v>128</c:v>
                </c:pt>
                <c:pt idx="5">
                  <c:v>133</c:v>
                </c:pt>
                <c:pt idx="6">
                  <c:v>129</c:v>
                </c:pt>
                <c:pt idx="7">
                  <c:v>107</c:v>
                </c:pt>
                <c:pt idx="8">
                  <c:v>128</c:v>
                </c:pt>
                <c:pt idx="9">
                  <c:v>140</c:v>
                </c:pt>
                <c:pt idx="10">
                  <c:v>157</c:v>
                </c:pt>
                <c:pt idx="11">
                  <c:v>146</c:v>
                </c:pt>
                <c:pt idx="12">
                  <c:v>121</c:v>
                </c:pt>
                <c:pt idx="13">
                  <c:v>107</c:v>
                </c:pt>
                <c:pt idx="14">
                  <c:v>78</c:v>
                </c:pt>
                <c:pt idx="15">
                  <c:v>57</c:v>
                </c:pt>
                <c:pt idx="16">
                  <c:v>52</c:v>
                </c:pt>
                <c:pt idx="17">
                  <c:v>53</c:v>
                </c:pt>
                <c:pt idx="18">
                  <c:v>55</c:v>
                </c:pt>
                <c:pt idx="19">
                  <c:v>56</c:v>
                </c:pt>
                <c:pt idx="20">
                  <c:v>64</c:v>
                </c:pt>
              </c:numCache>
            </c:numRef>
          </c:val>
          <c:smooth val="0"/>
        </c:ser>
        <c:axId val="30677776"/>
        <c:axId val="7664529"/>
      </c:lineChart>
      <c:catAx>
        <c:axId val="47603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78263"/>
        <c:crosses val="autoZero"/>
        <c:auto val="0"/>
        <c:lblOffset val="100"/>
        <c:tickLblSkip val="1"/>
        <c:noMultiLvlLbl val="0"/>
      </c:catAx>
      <c:valAx>
        <c:axId val="257782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期數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No. of Issues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5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03494"/>
        <c:crossesAt val="1"/>
        <c:crossBetween val="between"/>
        <c:dispUnits/>
        <c:majorUnit val="400"/>
      </c:valAx>
      <c:catAx>
        <c:axId val="30677776"/>
        <c:scaling>
          <c:orientation val="minMax"/>
        </c:scaling>
        <c:axPos val="b"/>
        <c:delete val="1"/>
        <c:majorTickMark val="out"/>
        <c:minorTickMark val="none"/>
        <c:tickLblPos val="nextTo"/>
        <c:crossAx val="7664529"/>
        <c:crosses val="autoZero"/>
        <c:auto val="0"/>
        <c:lblOffset val="100"/>
        <c:tickLblSkip val="1"/>
        <c:noMultiLvlLbl val="0"/>
      </c:catAx>
      <c:valAx>
        <c:axId val="7664529"/>
        <c:scaling>
          <c:orientation val="minMax"/>
          <c:max val="16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家數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No. of Compan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ie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6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7776"/>
        <c:crosses val="max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25"/>
          <c:y val="0.15"/>
          <c:w val="0.148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-0.0035"/>
          <c:w val="0.81825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'四統13'!$G$33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'四統13'!$F$34:$F$45</c:f>
              <c:strCache/>
            </c:strRef>
          </c:cat>
          <c:val>
            <c:numRef>
              <c:f>'四統13'!$G$34:$G$45</c:f>
              <c:numCache/>
            </c:numRef>
          </c:val>
        </c:ser>
        <c:ser>
          <c:idx val="1"/>
          <c:order val="1"/>
          <c:tx>
            <c:strRef>
              <c:f>'四統13'!$H$33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'四統13'!$F$34:$F$45</c:f>
              <c:strCache/>
            </c:strRef>
          </c:cat>
          <c:val>
            <c:numRef>
              <c:f>'四統13'!$H$34:$H$45</c:f>
              <c:numCache/>
            </c:numRef>
          </c:val>
        </c:ser>
        <c:axId val="10137834"/>
        <c:axId val="24131643"/>
      </c:barChart>
      <c:catAx>
        <c:axId val="1013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35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131643"/>
        <c:crosses val="autoZero"/>
        <c:auto val="1"/>
        <c:lblOffset val="100"/>
        <c:tickLblSkip val="1"/>
        <c:noMultiLvlLbl val="0"/>
      </c:catAx>
      <c:valAx>
        <c:axId val="241316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新作金額（億元）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New Contract Amount (NT$100M)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0137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44225"/>
          <c:w val="0.0757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585"/>
          <c:y val="0"/>
          <c:w val="0.94"/>
          <c:h val="0.845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'[3]Sheet1'!$H$3</c:f>
              <c:strCache>
                <c:ptCount val="1"/>
                <c:pt idx="0">
                  <c:v>買賣斷 Outright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'[3]Sheet1'!$G$4:$G$15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'[3]Sheet1'!$H$4:$H$15</c:f>
              <c:numCache>
                <c:ptCount val="12"/>
                <c:pt idx="0">
                  <c:v>0.6325131766195</c:v>
                </c:pt>
                <c:pt idx="1">
                  <c:v>0.6532568479805</c:v>
                </c:pt>
                <c:pt idx="2">
                  <c:v>0.72441307796</c:v>
                </c:pt>
                <c:pt idx="3">
                  <c:v>0.71498497228</c:v>
                </c:pt>
                <c:pt idx="4">
                  <c:v>0.721912059903</c:v>
                </c:pt>
                <c:pt idx="5">
                  <c:v>0.8704152914795</c:v>
                </c:pt>
                <c:pt idx="6">
                  <c:v>0.854787650112</c:v>
                </c:pt>
                <c:pt idx="7">
                  <c:v>0.732740997187</c:v>
                </c:pt>
                <c:pt idx="8">
                  <c:v>0.8617876356434999</c:v>
                </c:pt>
                <c:pt idx="9">
                  <c:v>0.773826738833</c:v>
                </c:pt>
                <c:pt idx="10">
                  <c:v>0.606017139779</c:v>
                </c:pt>
                <c:pt idx="11">
                  <c:v>0.55721129264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'[3]Sheet1'!$I$3</c:f>
              <c:strCache>
                <c:ptCount val="1"/>
                <c:pt idx="0">
                  <c:v>附條件 Repo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'[3]Sheet1'!$G$4:$G$15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'[3]Sheet1'!$I$4:$I$15</c:f>
              <c:numCache>
                <c:ptCount val="12"/>
                <c:pt idx="0">
                  <c:v>3.102578721295381</c:v>
                </c:pt>
                <c:pt idx="1">
                  <c:v>2.839737698908227</c:v>
                </c:pt>
                <c:pt idx="2">
                  <c:v>3.6419498312827754</c:v>
                </c:pt>
                <c:pt idx="3">
                  <c:v>3.773227903685</c:v>
                </c:pt>
                <c:pt idx="4">
                  <c:v>3.39409702587</c:v>
                </c:pt>
                <c:pt idx="5">
                  <c:v>3.223447176869</c:v>
                </c:pt>
                <c:pt idx="6">
                  <c:v>3.6778811522499995</c:v>
                </c:pt>
                <c:pt idx="7">
                  <c:v>3.6298115674569997</c:v>
                </c:pt>
                <c:pt idx="8">
                  <c:v>3.690310795637044</c:v>
                </c:pt>
                <c:pt idx="9">
                  <c:v>3.706396388198</c:v>
                </c:pt>
                <c:pt idx="10">
                  <c:v>3.609396616039</c:v>
                </c:pt>
                <c:pt idx="11">
                  <c:v>4.156006639260999</c:v>
                </c:pt>
              </c:numCache>
            </c:numRef>
          </c:val>
          <c:shape val="box"/>
        </c:ser>
        <c:overlap val="100"/>
        <c:shape val="box"/>
        <c:axId val="1871898"/>
        <c:axId val="16847083"/>
      </c:bar3DChart>
      <c:catAx>
        <c:axId val="1871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847083"/>
        <c:crosses val="autoZero"/>
        <c:auto val="1"/>
        <c:lblOffset val="100"/>
        <c:tickLblSkip val="1"/>
        <c:noMultiLvlLbl val="0"/>
      </c:catAx>
      <c:valAx>
        <c:axId val="168470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成交金額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兆元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)Trading Value (NT$Trllion)</a:t>
                </a:r>
              </a:p>
            </c:rich>
          </c:tx>
          <c:layout>
            <c:manualLayout>
              <c:xMode val="factor"/>
              <c:yMode val="factor"/>
              <c:x val="-0.05625"/>
              <c:y val="0.1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71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25"/>
          <c:y val="0.9195"/>
          <c:w val="0.8872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圖六、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103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年度指標債券加權平均殖利率走勢圖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                                 Chart for Movement of Weighted Average Yield of Benchmark Bonds in 2014</a:t>
            </a:r>
          </a:p>
        </c:rich>
      </c:tx>
      <c:layout>
        <c:manualLayout>
          <c:xMode val="factor"/>
          <c:yMode val="factor"/>
          <c:x val="0.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025"/>
          <c:w val="0.99025"/>
          <c:h val="0.89725"/>
        </c:manualLayout>
      </c:layout>
      <c:lineChart>
        <c:grouping val="standard"/>
        <c:varyColors val="0"/>
        <c:ser>
          <c:idx val="4"/>
          <c:order val="0"/>
          <c:tx>
            <c:v>五年期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'三統債10'!$A$5:$A$16</c:f>
              <c:strCache>
                <c:ptCount val="12"/>
                <c:pt idx="0">
                  <c:v>2014/1</c:v>
                </c:pt>
                <c:pt idx="1">
                  <c:v>2014/2</c:v>
                </c:pt>
                <c:pt idx="2">
                  <c:v>2014/3</c:v>
                </c:pt>
                <c:pt idx="3">
                  <c:v>2014/4</c:v>
                </c:pt>
                <c:pt idx="4">
                  <c:v>2014/5</c:v>
                </c:pt>
                <c:pt idx="5">
                  <c:v>2014/6</c:v>
                </c:pt>
                <c:pt idx="6">
                  <c:v>2014/7</c:v>
                </c:pt>
                <c:pt idx="7">
                  <c:v>2014/8</c:v>
                </c:pt>
                <c:pt idx="8">
                  <c:v>2014/9</c:v>
                </c:pt>
                <c:pt idx="9">
                  <c:v>2014/10</c:v>
                </c:pt>
                <c:pt idx="10">
                  <c:v>2014/11</c:v>
                </c:pt>
                <c:pt idx="11">
                  <c:v>2014/12</c:v>
                </c:pt>
              </c:strCache>
            </c:strRef>
          </c:cat>
          <c:val>
            <c:numRef>
              <c:f>'三統債10'!$B$5:$B$16</c:f>
              <c:numCache>
                <c:ptCount val="12"/>
                <c:pt idx="0">
                  <c:v>1.1281</c:v>
                </c:pt>
                <c:pt idx="1">
                  <c:v>1.0838</c:v>
                </c:pt>
                <c:pt idx="2">
                  <c:v>1.1018</c:v>
                </c:pt>
                <c:pt idx="3">
                  <c:v>1.0823</c:v>
                </c:pt>
                <c:pt idx="4">
                  <c:v>1.0248</c:v>
                </c:pt>
                <c:pt idx="5">
                  <c:v>1.1432</c:v>
                </c:pt>
                <c:pt idx="6">
                  <c:v>1.2117</c:v>
                </c:pt>
                <c:pt idx="7">
                  <c:v>1.1436</c:v>
                </c:pt>
                <c:pt idx="8">
                  <c:v>1.2277</c:v>
                </c:pt>
                <c:pt idx="9">
                  <c:v>1.2122</c:v>
                </c:pt>
                <c:pt idx="10">
                  <c:v>1.1493</c:v>
                </c:pt>
                <c:pt idx="11">
                  <c:v>1.1149</c:v>
                </c:pt>
              </c:numCache>
            </c:numRef>
          </c:val>
          <c:smooth val="1"/>
        </c:ser>
        <c:ser>
          <c:idx val="5"/>
          <c:order val="1"/>
          <c:tx>
            <c:v>十年期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'三統債10'!$A$5:$A$16</c:f>
              <c:strCache>
                <c:ptCount val="12"/>
                <c:pt idx="0">
                  <c:v>2014/1</c:v>
                </c:pt>
                <c:pt idx="1">
                  <c:v>2014/2</c:v>
                </c:pt>
                <c:pt idx="2">
                  <c:v>2014/3</c:v>
                </c:pt>
                <c:pt idx="3">
                  <c:v>2014/4</c:v>
                </c:pt>
                <c:pt idx="4">
                  <c:v>2014/5</c:v>
                </c:pt>
                <c:pt idx="5">
                  <c:v>2014/6</c:v>
                </c:pt>
                <c:pt idx="6">
                  <c:v>2014/7</c:v>
                </c:pt>
                <c:pt idx="7">
                  <c:v>2014/8</c:v>
                </c:pt>
                <c:pt idx="8">
                  <c:v>2014/9</c:v>
                </c:pt>
                <c:pt idx="9">
                  <c:v>2014/10</c:v>
                </c:pt>
                <c:pt idx="10">
                  <c:v>2014/11</c:v>
                </c:pt>
                <c:pt idx="11">
                  <c:v>2014/12</c:v>
                </c:pt>
              </c:strCache>
            </c:strRef>
          </c:cat>
          <c:val>
            <c:numRef>
              <c:f>'三統債10'!$D$5:$D$16</c:f>
              <c:numCache>
                <c:ptCount val="12"/>
                <c:pt idx="0">
                  <c:v>1.6627140273739813</c:v>
                </c:pt>
                <c:pt idx="1">
                  <c:v>1.6063</c:v>
                </c:pt>
                <c:pt idx="2">
                  <c:v>1.5956618943926788</c:v>
                </c:pt>
                <c:pt idx="3">
                  <c:v>1.5782193138113723</c:v>
                </c:pt>
                <c:pt idx="4">
                  <c:v>1.5024212509547388</c:v>
                </c:pt>
                <c:pt idx="5">
                  <c:v>1.557795751225743</c:v>
                </c:pt>
                <c:pt idx="6">
                  <c:v>1.6159833370707075</c:v>
                </c:pt>
                <c:pt idx="7">
                  <c:v>1.5768413356452087</c:v>
                </c:pt>
                <c:pt idx="8">
                  <c:v>1.7211263430362138</c:v>
                </c:pt>
                <c:pt idx="9">
                  <c:v>1.6420260690175372</c:v>
                </c:pt>
                <c:pt idx="10">
                  <c:v>1.6098144990227568</c:v>
                </c:pt>
                <c:pt idx="11">
                  <c:v>1.6008864030478145</c:v>
                </c:pt>
              </c:numCache>
            </c:numRef>
          </c:val>
          <c:smooth val="1"/>
        </c:ser>
        <c:ser>
          <c:idx val="1"/>
          <c:order val="2"/>
          <c:tx>
            <c:v>二十年期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'三統債10'!$A$5:$A$16</c:f>
              <c:strCache>
                <c:ptCount val="12"/>
                <c:pt idx="0">
                  <c:v>2014/1</c:v>
                </c:pt>
                <c:pt idx="1">
                  <c:v>2014/2</c:v>
                </c:pt>
                <c:pt idx="2">
                  <c:v>2014/3</c:v>
                </c:pt>
                <c:pt idx="3">
                  <c:v>2014/4</c:v>
                </c:pt>
                <c:pt idx="4">
                  <c:v>2014/5</c:v>
                </c:pt>
                <c:pt idx="5">
                  <c:v>2014/6</c:v>
                </c:pt>
                <c:pt idx="6">
                  <c:v>2014/7</c:v>
                </c:pt>
                <c:pt idx="7">
                  <c:v>2014/8</c:v>
                </c:pt>
                <c:pt idx="8">
                  <c:v>2014/9</c:v>
                </c:pt>
                <c:pt idx="9">
                  <c:v>2014/10</c:v>
                </c:pt>
                <c:pt idx="10">
                  <c:v>2014/11</c:v>
                </c:pt>
                <c:pt idx="11">
                  <c:v>2014/12</c:v>
                </c:pt>
              </c:strCache>
            </c:strRef>
          </c:cat>
          <c:val>
            <c:numRef>
              <c:f>'三統債10'!$F$5:$F$16</c:f>
              <c:numCache>
                <c:ptCount val="12"/>
                <c:pt idx="0">
                  <c:v>2.0712</c:v>
                </c:pt>
                <c:pt idx="1">
                  <c:v>1.9976999999999998</c:v>
                </c:pt>
                <c:pt idx="2">
                  <c:v>2.0027</c:v>
                </c:pt>
                <c:pt idx="3">
                  <c:v>1.9261</c:v>
                </c:pt>
                <c:pt idx="4">
                  <c:v>1.9083</c:v>
                </c:pt>
                <c:pt idx="5">
                  <c:v>1.9856</c:v>
                </c:pt>
                <c:pt idx="6">
                  <c:v>2.0771</c:v>
                </c:pt>
                <c:pt idx="7">
                  <c:v>2.1063</c:v>
                </c:pt>
                <c:pt idx="8">
                  <c:v>2.1837</c:v>
                </c:pt>
                <c:pt idx="9">
                  <c:v>2.2127</c:v>
                </c:pt>
                <c:pt idx="10">
                  <c:v>2.1319</c:v>
                </c:pt>
                <c:pt idx="11">
                  <c:v>2.124</c:v>
                </c:pt>
              </c:numCache>
            </c:numRef>
          </c:val>
          <c:smooth val="0"/>
        </c:ser>
        <c:marker val="1"/>
        <c:axId val="17406020"/>
        <c:axId val="22436453"/>
      </c:lineChart>
      <c:dateAx>
        <c:axId val="1740602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3645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24364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加權平均殖利率（％）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Weighted Ave. Yield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0602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6935"/>
          <c:w val="0.10225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圖七、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103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年度公債發行前交易成交面額日均值統計圖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Chart for Daily Average of Nominal Transaction Value of When Issued in 2014</a:t>
            </a:r>
          </a:p>
        </c:rich>
      </c:tx>
      <c:layout>
        <c:manualLayout>
          <c:xMode val="factor"/>
          <c:yMode val="factor"/>
          <c:x val="-0.0245"/>
          <c:y val="-0.0142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794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'四統7'!$M$3</c:f>
              <c:strCache>
                <c:ptCount val="1"/>
                <c:pt idx="0">
                  <c:v>成交面額(億元)
Nominal transaction 
value (NT$100M)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'四統7'!$L$4:$L$23</c:f>
              <c:strCache/>
            </c:strRef>
          </c:cat>
          <c:val>
            <c:numRef>
              <c:f>'四統7'!$M$4:$M$23</c:f>
              <c:numCache/>
            </c:numRef>
          </c:val>
          <c:shape val="box"/>
        </c:ser>
        <c:shape val="box"/>
        <c:axId val="601486"/>
        <c:axId val="5413375"/>
      </c:bar3DChart>
      <c:catAx>
        <c:axId val="6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13375"/>
        <c:crossesAt val="0"/>
        <c:auto val="1"/>
        <c:lblOffset val="100"/>
        <c:tickLblSkip val="1"/>
        <c:noMultiLvlLbl val="0"/>
      </c:catAx>
      <c:valAx>
        <c:axId val="5413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1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legendEntry>
      <c:layout>
        <c:manualLayout>
          <c:xMode val="edge"/>
          <c:yMode val="edge"/>
          <c:x val="0.69725"/>
          <c:y val="0.18825"/>
          <c:w val="0.16525"/>
          <c:h val="0.16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005"/>
          <c:w val="0.83875"/>
          <c:h val="0.94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'四統8'!$K$3</c:f>
              <c:strCache>
                <c:ptCount val="1"/>
                <c:pt idx="0">
                  <c:v>公債主要交易商
Primary dealers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'四統8'!$J$4:$J$15</c:f>
              <c:strCache/>
            </c:strRef>
          </c:cat>
          <c:val>
            <c:numRef>
              <c:f>'四統8'!$K$4:$K$15</c:f>
              <c:numCache/>
            </c:numRef>
          </c:val>
          <c:shape val="box"/>
        </c:ser>
        <c:ser>
          <c:idx val="1"/>
          <c:order val="1"/>
          <c:tx>
            <c:strRef>
              <c:f>'四統8'!$L$3</c:f>
              <c:strCache>
                <c:ptCount val="1"/>
                <c:pt idx="0">
                  <c:v>其他債券自營商
Other bond dealers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'四統8'!$J$4:$J$15</c:f>
              <c:strCache/>
            </c:strRef>
          </c:cat>
          <c:val>
            <c:numRef>
              <c:f>'四統8'!$L$4:$L$15</c:f>
              <c:numCache/>
            </c:numRef>
          </c:val>
          <c:shape val="box"/>
        </c:ser>
        <c:shape val="box"/>
        <c:axId val="48720376"/>
        <c:axId val="35830201"/>
      </c:bar3DChart>
      <c:catAx>
        <c:axId val="48720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30201"/>
        <c:crosses val="autoZero"/>
        <c:auto val="1"/>
        <c:lblOffset val="100"/>
        <c:tickLblSkip val="1"/>
        <c:noMultiLvlLbl val="0"/>
      </c:catAx>
      <c:valAx>
        <c:axId val="35830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203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"/>
          <c:y val="0.0815"/>
          <c:w val="0.19375"/>
          <c:h val="0.1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41"/>
          <c:w val="0.84375"/>
          <c:h val="0.8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'四統9'!$F$33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'四統9'!$E$34:$E$45</c:f>
              <c:strCache/>
            </c:strRef>
          </c:cat>
          <c:val>
            <c:numRef>
              <c:f>'四統9'!$F$34:$F$45</c:f>
              <c:numCache/>
            </c:numRef>
          </c:val>
        </c:ser>
        <c:ser>
          <c:idx val="2"/>
          <c:order val="1"/>
          <c:tx>
            <c:strRef>
              <c:f>'四統9'!$G$33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'四統9'!$E$34:$E$45</c:f>
              <c:strCache/>
            </c:strRef>
          </c:cat>
          <c:val>
            <c:numRef>
              <c:f>'四統9'!$G$34:$G$45</c:f>
              <c:numCache/>
            </c:numRef>
          </c:val>
        </c:ser>
        <c:axId val="54036354"/>
        <c:axId val="16565139"/>
      </c:barChart>
      <c:catAx>
        <c:axId val="54036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565139"/>
        <c:crosses val="autoZero"/>
        <c:auto val="1"/>
        <c:lblOffset val="100"/>
        <c:tickLblSkip val="1"/>
        <c:noMultiLvlLbl val="0"/>
      </c:catAx>
      <c:valAx>
        <c:axId val="165651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流通在外契約本金金額（億元）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Principal of Outstanding Contracts (NT$100M)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036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35225"/>
          <c:w val="0.04725"/>
          <c:h val="0.3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3225"/>
          <c:w val="0.78175"/>
          <c:h val="0.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'四統10'!$G$34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'四統10'!$F$35:$F$46</c:f>
              <c:strCache/>
            </c:strRef>
          </c:cat>
          <c:val>
            <c:numRef>
              <c:f>'四統10'!$G$35:$G$46</c:f>
              <c:numCache/>
            </c:numRef>
          </c:val>
        </c:ser>
        <c:ser>
          <c:idx val="2"/>
          <c:order val="1"/>
          <c:tx>
            <c:strRef>
              <c:f>'四統10'!$H$34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'四統10'!$F$35:$F$46</c:f>
              <c:strCache/>
            </c:strRef>
          </c:cat>
          <c:val>
            <c:numRef>
              <c:f>'四統10'!$H$35:$H$46</c:f>
              <c:numCache/>
            </c:numRef>
          </c:val>
        </c:ser>
        <c:axId val="14868524"/>
        <c:axId val="66707853"/>
      </c:barChart>
      <c:catAx>
        <c:axId val="14868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6707853"/>
        <c:crosses val="autoZero"/>
        <c:auto val="1"/>
        <c:lblOffset val="100"/>
        <c:tickLblSkip val="1"/>
        <c:noMultiLvlLbl val="0"/>
      </c:catAx>
      <c:valAx>
        <c:axId val="667078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流通在外契約金額（億元）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Principal of Outstanding Contracts (NT$100M)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4868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6375"/>
          <c:w val="0.09775"/>
          <c:h val="0.2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5"/>
          <c:w val="0.82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'四統11'!$F$22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'四統11'!$E$23:$E$34</c:f>
              <c:strCache/>
            </c:strRef>
          </c:cat>
          <c:val>
            <c:numRef>
              <c:f>'四統11'!$F$23:$F$34</c:f>
              <c:numCache/>
            </c:numRef>
          </c:val>
        </c:ser>
        <c:ser>
          <c:idx val="1"/>
          <c:order val="1"/>
          <c:tx>
            <c:strRef>
              <c:f>'四統11'!$G$22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'四統11'!$E$23:$E$34</c:f>
              <c:strCache/>
            </c:strRef>
          </c:cat>
          <c:val>
            <c:numRef>
              <c:f>'四統11'!$G$23:$G$34</c:f>
              <c:numCache/>
            </c:numRef>
          </c:val>
        </c:ser>
        <c:axId val="63499766"/>
        <c:axId val="34626983"/>
      </c:barChart>
      <c:catAx>
        <c:axId val="63499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626983"/>
        <c:crosses val="autoZero"/>
        <c:auto val="1"/>
        <c:lblOffset val="100"/>
        <c:tickLblSkip val="1"/>
        <c:noMultiLvlLbl val="0"/>
      </c:catAx>
      <c:valAx>
        <c:axId val="346269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交易量（億元）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Trading Value (NT$100M)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3499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36"/>
          <c:w val="0.10425"/>
          <c:h val="0.2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-0.0045"/>
          <c:w val="0.849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'四統12'!$F$20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'四統12'!$E$21:$E$32</c:f>
              <c:strCache/>
            </c:strRef>
          </c:cat>
          <c:val>
            <c:numRef>
              <c:f>'四統12'!$F$21:$F$32</c:f>
              <c:numCache/>
            </c:numRef>
          </c:val>
        </c:ser>
        <c:ser>
          <c:idx val="1"/>
          <c:order val="1"/>
          <c:tx>
            <c:strRef>
              <c:f>'四統12'!$G$20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'四統12'!$E$21:$E$32</c:f>
              <c:strCache/>
            </c:strRef>
          </c:cat>
          <c:val>
            <c:numRef>
              <c:f>'四統12'!$G$21:$G$32</c:f>
              <c:numCache/>
            </c:numRef>
          </c:val>
        </c:ser>
        <c:axId val="43207392"/>
        <c:axId val="53322209"/>
      </c:barChart>
      <c:catAx>
        <c:axId val="43207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322209"/>
        <c:crosses val="autoZero"/>
        <c:auto val="1"/>
        <c:lblOffset val="100"/>
        <c:tickLblSkip val="1"/>
        <c:noMultiLvlLbl val="0"/>
      </c:catAx>
      <c:valAx>
        <c:axId val="533222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成交量（億元）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Trading Value (NT$100M)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7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335"/>
          <c:w val="0.066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圖表11">
    <tabColor indexed="56"/>
  </sheetPr>
  <sheetViews>
    <sheetView workbookViewId="0" zoomScale="97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43575"/>
    <xdr:graphicFrame>
      <xdr:nvGraphicFramePr>
        <xdr:cNvPr id="1" name="Shape 1025"/>
        <xdr:cNvGraphicFramePr/>
      </xdr:nvGraphicFramePr>
      <xdr:xfrm>
        <a:off x="0" y="0"/>
        <a:ext cx="9305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104775</xdr:rowOff>
    </xdr:from>
    <xdr:to>
      <xdr:col>10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7625" y="704850"/>
        <a:ext cx="73056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57150</xdr:rowOff>
    </xdr:from>
    <xdr:to>
      <xdr:col>8</xdr:col>
      <xdr:colOff>466725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38100" y="628650"/>
        <a:ext cx="62865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142875</xdr:rowOff>
    </xdr:from>
    <xdr:to>
      <xdr:col>8</xdr:col>
      <xdr:colOff>390525</xdr:colOff>
      <xdr:row>19</xdr:row>
      <xdr:rowOff>161925</xdr:rowOff>
    </xdr:to>
    <xdr:graphicFrame>
      <xdr:nvGraphicFramePr>
        <xdr:cNvPr id="1" name="Chart 2"/>
        <xdr:cNvGraphicFramePr/>
      </xdr:nvGraphicFramePr>
      <xdr:xfrm>
        <a:off x="38100" y="676275"/>
        <a:ext cx="6124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0.50625</cdr:x>
      <cdr:y>0.86375</cdr:y>
    </cdr:from>
    <cdr:to>
      <cdr:x>0.63325</cdr:x>
      <cdr:y>0.9505</cdr:y>
    </cdr:to>
    <cdr:sp>
      <cdr:nvSpPr>
        <cdr:cNvPr id="1" name="Rectangle 1"/>
        <cdr:cNvSpPr>
          <a:spLocks/>
        </cdr:cNvSpPr>
      </cdr:nvSpPr>
      <cdr:spPr>
        <a:xfrm>
          <a:off x="3124200" y="3438525"/>
          <a:ext cx="781050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Year </a:t>
          </a:r>
          <a:r>
            <a:rPr lang="en-US" cap="none" sz="1200" b="0" i="0" u="none" baseline="0">
              <a:solidFill>
                <a:srgbClr val="000000"/>
              </a:solidFill>
            </a:rPr>
            <a:t>2014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190500</xdr:rowOff>
    </xdr:from>
    <xdr:to>
      <xdr:col>9</xdr:col>
      <xdr:colOff>28575</xdr:colOff>
      <xdr:row>21</xdr:row>
      <xdr:rowOff>200025</xdr:rowOff>
    </xdr:to>
    <xdr:graphicFrame>
      <xdr:nvGraphicFramePr>
        <xdr:cNvPr id="1" name="Chart 3"/>
        <xdr:cNvGraphicFramePr/>
      </xdr:nvGraphicFramePr>
      <xdr:xfrm>
        <a:off x="28575" y="1047750"/>
        <a:ext cx="61722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0.198</cdr:y>
    </cdr:from>
    <cdr:to>
      <cdr:x>0.22775</cdr:x>
      <cdr:y>0.3695</cdr:y>
    </cdr:to>
    <cdr:sp fLocksText="0">
      <cdr:nvSpPr>
        <cdr:cNvPr id="1" name="文字方塊 2"/>
        <cdr:cNvSpPr txBox="1">
          <a:spLocks noChangeArrowheads="1"/>
        </cdr:cNvSpPr>
      </cdr:nvSpPr>
      <cdr:spPr>
        <a:xfrm>
          <a:off x="1114425" y="1190625"/>
          <a:ext cx="85725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10</xdr:col>
      <xdr:colOff>542925</xdr:colOff>
      <xdr:row>22</xdr:row>
      <xdr:rowOff>9525</xdr:rowOff>
    </xdr:to>
    <xdr:graphicFrame>
      <xdr:nvGraphicFramePr>
        <xdr:cNvPr id="1" name="圖表 1"/>
        <xdr:cNvGraphicFramePr/>
      </xdr:nvGraphicFramePr>
      <xdr:xfrm>
        <a:off x="0" y="38100"/>
        <a:ext cx="86772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8</xdr:col>
      <xdr:colOff>257175</xdr:colOff>
      <xdr:row>18</xdr:row>
      <xdr:rowOff>95250</xdr:rowOff>
    </xdr:to>
    <xdr:graphicFrame>
      <xdr:nvGraphicFramePr>
        <xdr:cNvPr id="1" name="圖表 1"/>
        <xdr:cNvGraphicFramePr/>
      </xdr:nvGraphicFramePr>
      <xdr:xfrm>
        <a:off x="161925" y="857250"/>
        <a:ext cx="7800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18</xdr:row>
      <xdr:rowOff>180975</xdr:rowOff>
    </xdr:from>
    <xdr:to>
      <xdr:col>8</xdr:col>
      <xdr:colOff>285750</xdr:colOff>
      <xdr:row>23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71450" y="5000625"/>
          <a:ext cx="78200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註：</a:t>
          </a:r>
          <a:r>
            <a:rPr lang="en-US" cap="none" sz="1000" b="1" i="0" u="none" baseline="0">
              <a:solidFill>
                <a:srgbClr val="000000"/>
              </a:solidFill>
            </a:rPr>
            <a:t>93/11</a:t>
          </a:r>
          <a:r>
            <a:rPr lang="en-US" cap="none" sz="1000" b="1" i="0" u="none" baseline="0">
              <a:solidFill>
                <a:srgbClr val="000000"/>
              </a:solidFill>
            </a:rPr>
            <a:t>前之主要交易商家數為</a:t>
          </a:r>
          <a:r>
            <a:rPr lang="en-US" cap="none" sz="1000" b="1" i="0" u="none" baseline="0">
              <a:solidFill>
                <a:srgbClr val="000000"/>
              </a:solidFill>
            </a:rPr>
            <a:t>9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93/11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11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94/12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13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97/4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99/12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16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101/4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102/7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14</a:t>
          </a:r>
          <a:r>
            <a:rPr lang="en-US" cap="none" sz="1000" b="1" i="0" u="none" baseline="0">
              <a:solidFill>
                <a:srgbClr val="000000"/>
              </a:solidFill>
            </a:rPr>
            <a:t>家</a:t>
          </a:r>
          <a:r>
            <a:rPr lang="en-US" cap="none" sz="1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</a:t>
          </a:r>
          <a:r>
            <a:rPr lang="en-US" cap="none" sz="1000" b="1" i="0" u="none" baseline="0">
              <a:solidFill>
                <a:srgbClr val="000000"/>
              </a:solidFill>
            </a:rPr>
            <a:t>103/1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</a:rPr>
            <a:t>家，</a:t>
          </a:r>
          <a:r>
            <a:rPr lang="en-US" cap="none" sz="1000" b="1" i="0" u="none" baseline="0">
              <a:solidFill>
                <a:srgbClr val="000000"/>
              </a:solidFill>
            </a:rPr>
            <a:t>103/6</a:t>
          </a:r>
          <a:r>
            <a:rPr lang="en-US" cap="none" sz="1000" b="1" i="0" u="none" baseline="0">
              <a:solidFill>
                <a:srgbClr val="000000"/>
              </a:solidFill>
            </a:rPr>
            <a:t>起為</a:t>
          </a:r>
          <a:r>
            <a:rPr lang="en-US" cap="none" sz="1000" b="1" i="0" u="none" baseline="0">
              <a:solidFill>
                <a:srgbClr val="000000"/>
              </a:solidFill>
            </a:rPr>
            <a:t>14</a:t>
          </a:r>
          <a:r>
            <a:rPr lang="en-US" cap="none" sz="1000" b="1" i="0" u="none" baseline="0">
              <a:solidFill>
                <a:srgbClr val="000000"/>
              </a:solidFill>
            </a:rPr>
            <a:t>家。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Note:9 primary dealers before 2004/11; 11 starting 2004/11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13 starting 2005/12 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15 Starting 2008/4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16 starting 2010/12</a:t>
          </a:r>
          <a:r>
            <a:rPr lang="en-US" cap="none" sz="1000" b="1" i="0" u="none" baseline="0">
              <a:solidFill>
                <a:srgbClr val="000000"/>
              </a:solidFill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15 starting 2012/4 </a:t>
          </a:r>
          <a:r>
            <a:rPr lang="en-US" cap="none" sz="1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 14 starting 2013/7</a:t>
          </a:r>
          <a:r>
            <a:rPr lang="en-US" cap="none" sz="1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、</a:t>
          </a:r>
          <a:r>
            <a:rPr lang="en-US" cap="none" sz="1000" b="1" i="0" u="none" baseline="0">
              <a:solidFill>
                <a:srgbClr val="000000"/>
              </a:solidFill>
            </a:rPr>
            <a:t>15 starting 2014/1 and 14 starting 2014/6.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11</xdr:col>
      <xdr:colOff>1066800</xdr:colOff>
      <xdr:row>24</xdr:row>
      <xdr:rowOff>171450</xdr:rowOff>
    </xdr:to>
    <xdr:graphicFrame>
      <xdr:nvGraphicFramePr>
        <xdr:cNvPr id="1" name="Chart 2"/>
        <xdr:cNvGraphicFramePr/>
      </xdr:nvGraphicFramePr>
      <xdr:xfrm>
        <a:off x="9525" y="619125"/>
        <a:ext cx="105727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114300</xdr:rowOff>
    </xdr:from>
    <xdr:to>
      <xdr:col>10</xdr:col>
      <xdr:colOff>581025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85725" y="704850"/>
        <a:ext cx="77819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3&#24180;&#37969;&#22294;&#34920;-&#20661;&#21048;&#370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3-&#20661;&#21048;&#370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cfs\&#20661;&#21048;&#37096;\&#21185;&#20977;\&#24180;&#37969;&#24180;&#22577;&#30456;&#38364;\103-&#20661;&#21048;&#370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總2"/>
      <sheetName val="三統債1-6"/>
      <sheetName val="三統債7"/>
      <sheetName val="三統債8"/>
      <sheetName val="三統債9"/>
      <sheetName val="三統債10"/>
      <sheetName val="計算表"/>
      <sheetName val="三統衍1"/>
      <sheetName val="三統衍2"/>
      <sheetName val="三統衍3"/>
      <sheetName val="三統衍4"/>
      <sheetName val="三統衍5"/>
      <sheetName val="四統4"/>
      <sheetName val="四統5"/>
      <sheetName val="四統6"/>
      <sheetName val="四統7"/>
      <sheetName val="四統8"/>
      <sheetName val="四統9"/>
      <sheetName val="四統10"/>
      <sheetName val="四統11"/>
      <sheetName val="四統12"/>
      <sheetName val="四統13"/>
      <sheetName val="Sheet4"/>
      <sheetName val="四統4數字"/>
      <sheetName val="四統5數字"/>
    </sheetNames>
    <sheetDataSet>
      <sheetData sheetId="23">
        <row r="1">
          <cell r="B1" t="str">
            <v>94/12</v>
          </cell>
          <cell r="C1" t="str">
            <v>95/12</v>
          </cell>
          <cell r="D1" t="str">
            <v>96/12</v>
          </cell>
          <cell r="E1" t="str">
            <v>97/12</v>
          </cell>
          <cell r="F1" t="str">
            <v>98/12</v>
          </cell>
          <cell r="G1" t="str">
            <v>99/12</v>
          </cell>
          <cell r="H1" t="str">
            <v>00/12</v>
          </cell>
          <cell r="I1" t="str">
            <v>01/12</v>
          </cell>
          <cell r="J1" t="str">
            <v>02/12</v>
          </cell>
          <cell r="K1" t="str">
            <v>03/12</v>
          </cell>
          <cell r="L1" t="str">
            <v>04/12</v>
          </cell>
          <cell r="M1" t="str">
            <v>05/12</v>
          </cell>
          <cell r="N1" t="str">
            <v>06/12</v>
          </cell>
          <cell r="O1" t="str">
            <v>07/12</v>
          </cell>
          <cell r="P1" t="str">
            <v>08/12</v>
          </cell>
          <cell r="Q1" t="str">
            <v>09/12</v>
          </cell>
          <cell r="R1" t="str">
            <v>10/12</v>
          </cell>
          <cell r="S1" t="str">
            <v>11/12</v>
          </cell>
          <cell r="T1" t="str">
            <v>12/12</v>
          </cell>
          <cell r="U1" t="str">
            <v>13/12</v>
          </cell>
          <cell r="V1" t="str">
            <v>14/12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總2"/>
      <sheetName val="三統債1-6"/>
      <sheetName val="三統債7"/>
      <sheetName val="三統債8"/>
      <sheetName val="三統債9"/>
      <sheetName val="三統債10"/>
      <sheetName val="計算表"/>
      <sheetName val="三統衍1"/>
      <sheetName val="三統衍2"/>
      <sheetName val="三統衍3"/>
      <sheetName val="三統衍4"/>
      <sheetName val="三統衍5"/>
      <sheetName val="四統4"/>
      <sheetName val="四統5"/>
      <sheetName val="四統6"/>
      <sheetName val="四統7"/>
      <sheetName val="四統8"/>
      <sheetName val="四統9"/>
      <sheetName val="四統10"/>
      <sheetName val="四統11"/>
      <sheetName val="四統12"/>
      <sheetName val="四統13"/>
      <sheetName val="Sheet4"/>
      <sheetName val="Sheet1"/>
    </sheetNames>
    <sheetDataSet>
      <sheetData sheetId="22">
        <row r="1">
          <cell r="B1" t="str">
            <v>94/12</v>
          </cell>
          <cell r="C1" t="str">
            <v>95/12</v>
          </cell>
          <cell r="D1" t="str">
            <v>96/12</v>
          </cell>
          <cell r="E1" t="str">
            <v>97/12</v>
          </cell>
          <cell r="F1" t="str">
            <v>98/12</v>
          </cell>
          <cell r="G1" t="str">
            <v>99/12</v>
          </cell>
          <cell r="H1" t="str">
            <v>00/12</v>
          </cell>
          <cell r="I1" t="str">
            <v>01/12</v>
          </cell>
          <cell r="J1" t="str">
            <v>02/12</v>
          </cell>
          <cell r="K1" t="str">
            <v>03/12</v>
          </cell>
          <cell r="L1" t="str">
            <v>04/12</v>
          </cell>
          <cell r="M1" t="str">
            <v>05/12</v>
          </cell>
          <cell r="N1" t="str">
            <v>06/12</v>
          </cell>
          <cell r="O1" t="str">
            <v>07/12</v>
          </cell>
          <cell r="P1" t="str">
            <v>08/12</v>
          </cell>
          <cell r="Q1" t="str">
            <v>09/12</v>
          </cell>
          <cell r="R1" t="str">
            <v>10/12</v>
          </cell>
          <cell r="S1" t="str">
            <v>11/12</v>
          </cell>
          <cell r="T1" t="str">
            <v>12/12</v>
          </cell>
          <cell r="U1" t="str">
            <v>13/12</v>
          </cell>
          <cell r="V1" t="str">
            <v>14/12</v>
          </cell>
        </row>
        <row r="2">
          <cell r="A2" t="str">
            <v>公司債上櫃期數
No. of Bond Issues</v>
          </cell>
          <cell r="B2">
            <v>17</v>
          </cell>
          <cell r="C2">
            <v>26</v>
          </cell>
          <cell r="D2">
            <v>95</v>
          </cell>
          <cell r="E2">
            <v>188</v>
          </cell>
          <cell r="F2">
            <v>487</v>
          </cell>
          <cell r="G2">
            <v>907</v>
          </cell>
          <cell r="H2">
            <v>1206</v>
          </cell>
          <cell r="I2">
            <v>1487</v>
          </cell>
          <cell r="J2">
            <v>2036</v>
          </cell>
          <cell r="K2">
            <v>2666</v>
          </cell>
          <cell r="L2">
            <v>2882</v>
          </cell>
          <cell r="M2">
            <v>2784</v>
          </cell>
          <cell r="N2">
            <v>2397</v>
          </cell>
          <cell r="O2">
            <v>1744</v>
          </cell>
          <cell r="P2">
            <v>1142</v>
          </cell>
          <cell r="Q2">
            <v>783</v>
          </cell>
          <cell r="R2">
            <v>512</v>
          </cell>
          <cell r="S2">
            <v>425</v>
          </cell>
          <cell r="T2">
            <v>433</v>
          </cell>
          <cell r="U2">
            <v>468</v>
          </cell>
          <cell r="V2">
            <v>519</v>
          </cell>
        </row>
        <row r="3">
          <cell r="A3" t="str">
            <v>公司債上櫃家數
No. of Company</v>
          </cell>
          <cell r="B3">
            <v>1</v>
          </cell>
          <cell r="C3">
            <v>8</v>
          </cell>
          <cell r="D3">
            <v>35</v>
          </cell>
          <cell r="E3">
            <v>86</v>
          </cell>
          <cell r="F3">
            <v>128</v>
          </cell>
          <cell r="G3">
            <v>133</v>
          </cell>
          <cell r="H3">
            <v>129</v>
          </cell>
          <cell r="I3">
            <v>107</v>
          </cell>
          <cell r="J3">
            <v>128</v>
          </cell>
          <cell r="K3">
            <v>140</v>
          </cell>
          <cell r="L3">
            <v>157</v>
          </cell>
          <cell r="M3">
            <v>146</v>
          </cell>
          <cell r="N3">
            <v>121</v>
          </cell>
          <cell r="O3">
            <v>107</v>
          </cell>
          <cell r="P3">
            <v>78</v>
          </cell>
          <cell r="Q3">
            <v>57</v>
          </cell>
          <cell r="R3">
            <v>52</v>
          </cell>
          <cell r="S3">
            <v>53</v>
          </cell>
          <cell r="T3">
            <v>55</v>
          </cell>
          <cell r="U3">
            <v>56</v>
          </cell>
          <cell r="V3">
            <v>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總2"/>
      <sheetName val="三統債1-6"/>
      <sheetName val="三統債7"/>
      <sheetName val="三統債8"/>
      <sheetName val="三統債9"/>
      <sheetName val="三統債10"/>
      <sheetName val="計算表"/>
      <sheetName val="三統衍1"/>
      <sheetName val="三統衍2"/>
      <sheetName val="三統衍3"/>
      <sheetName val="三統衍4"/>
      <sheetName val="三統衍5"/>
      <sheetName val="四統4"/>
      <sheetName val="四統5"/>
      <sheetName val="四統6"/>
      <sheetName val="四統7"/>
      <sheetName val="四統8"/>
      <sheetName val="四統9"/>
      <sheetName val="四統10"/>
      <sheetName val="四統11"/>
      <sheetName val="四統12"/>
      <sheetName val="四統13"/>
      <sheetName val="Sheet4"/>
      <sheetName val="Sheet1"/>
    </sheetNames>
    <sheetDataSet>
      <sheetData sheetId="23">
        <row r="3">
          <cell r="H3" t="str">
            <v>買賣斷 Outright </v>
          </cell>
          <cell r="I3" t="str">
            <v>附條件 Repo</v>
          </cell>
        </row>
        <row r="4">
          <cell r="G4" t="str">
            <v>一月</v>
          </cell>
          <cell r="H4">
            <v>0.6325131766195</v>
          </cell>
          <cell r="I4">
            <v>3.102578721295381</v>
          </cell>
        </row>
        <row r="5">
          <cell r="G5" t="str">
            <v>二月</v>
          </cell>
          <cell r="H5">
            <v>0.6532568479805</v>
          </cell>
          <cell r="I5">
            <v>2.839737698908227</v>
          </cell>
        </row>
        <row r="6">
          <cell r="G6" t="str">
            <v>三月</v>
          </cell>
          <cell r="H6">
            <v>0.72441307796</v>
          </cell>
          <cell r="I6">
            <v>3.6419498312827754</v>
          </cell>
        </row>
        <row r="7">
          <cell r="G7" t="str">
            <v>四月</v>
          </cell>
          <cell r="H7">
            <v>0.71498497228</v>
          </cell>
          <cell r="I7">
            <v>3.773227903685</v>
          </cell>
        </row>
        <row r="8">
          <cell r="G8" t="str">
            <v>五月</v>
          </cell>
          <cell r="H8">
            <v>0.721912059903</v>
          </cell>
          <cell r="I8">
            <v>3.39409702587</v>
          </cell>
        </row>
        <row r="9">
          <cell r="G9" t="str">
            <v>六月</v>
          </cell>
          <cell r="H9">
            <v>0.8704152914795</v>
          </cell>
          <cell r="I9">
            <v>3.223447176869</v>
          </cell>
        </row>
        <row r="10">
          <cell r="G10" t="str">
            <v>七月</v>
          </cell>
          <cell r="H10">
            <v>0.854787650112</v>
          </cell>
          <cell r="I10">
            <v>3.6778811522499995</v>
          </cell>
        </row>
        <row r="11">
          <cell r="G11" t="str">
            <v>八月</v>
          </cell>
          <cell r="H11">
            <v>0.732740997187</v>
          </cell>
          <cell r="I11">
            <v>3.6298115674569997</v>
          </cell>
        </row>
        <row r="12">
          <cell r="G12" t="str">
            <v>九月</v>
          </cell>
          <cell r="H12">
            <v>0.8617876356434999</v>
          </cell>
          <cell r="I12">
            <v>3.690310795637044</v>
          </cell>
        </row>
        <row r="13">
          <cell r="G13" t="str">
            <v>十月</v>
          </cell>
          <cell r="H13">
            <v>0.773826738833</v>
          </cell>
          <cell r="I13">
            <v>3.706396388198</v>
          </cell>
        </row>
        <row r="14">
          <cell r="G14" t="str">
            <v>十一月</v>
          </cell>
          <cell r="H14">
            <v>0.606017139779</v>
          </cell>
          <cell r="I14">
            <v>3.609396616039</v>
          </cell>
        </row>
        <row r="15">
          <cell r="G15" t="str">
            <v>十二月</v>
          </cell>
          <cell r="H15">
            <v>0.55721129264</v>
          </cell>
          <cell r="I15">
            <v>4.156006639260999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50"/>
  <sheetViews>
    <sheetView tabSelected="1" view="pageBreakPreview" zoomScale="70" zoomScaleNormal="85" zoomScaleSheetLayoutView="70" zoomScalePageLayoutView="0" workbookViewId="0" topLeftCell="A1">
      <selection activeCell="B22" sqref="B22"/>
    </sheetView>
  </sheetViews>
  <sheetFormatPr defaultColWidth="9.00390625" defaultRowHeight="16.5"/>
  <cols>
    <col min="1" max="1" width="39.50390625" style="21" customWidth="1"/>
    <col min="2" max="2" width="21.25390625" style="21" customWidth="1"/>
    <col min="3" max="3" width="29.875" style="21" customWidth="1"/>
    <col min="4" max="4" width="14.00390625" style="21" customWidth="1"/>
    <col min="5" max="5" width="31.875" style="21" customWidth="1"/>
    <col min="6" max="6" width="13.125" style="21" customWidth="1"/>
    <col min="7" max="7" width="26.375" style="21" customWidth="1"/>
    <col min="8" max="10" width="9.00390625" style="21" customWidth="1"/>
    <col min="11" max="11" width="10.875" style="21" bestFit="1" customWidth="1"/>
    <col min="12" max="16384" width="9.00390625" style="21" customWidth="1"/>
  </cols>
  <sheetData>
    <row r="1" spans="1:3" s="19" customFormat="1" ht="56.25" customHeight="1">
      <c r="A1" s="339" t="s">
        <v>210</v>
      </c>
      <c r="B1" s="339"/>
      <c r="C1" s="339"/>
    </row>
    <row r="2" spans="1:4" s="20" customFormat="1" ht="39" customHeight="1">
      <c r="A2" s="270" t="s">
        <v>27</v>
      </c>
      <c r="B2" s="271" t="s">
        <v>28</v>
      </c>
      <c r="C2" s="272" t="s">
        <v>104</v>
      </c>
      <c r="D2" s="274"/>
    </row>
    <row r="3" spans="1:5" s="224" customFormat="1" ht="33">
      <c r="A3" s="320" t="s">
        <v>115</v>
      </c>
      <c r="B3" s="324">
        <v>103</v>
      </c>
      <c r="C3" s="322">
        <v>52094.578</v>
      </c>
      <c r="E3" s="225"/>
    </row>
    <row r="4" spans="1:3" s="224" customFormat="1" ht="33">
      <c r="A4" s="320" t="s">
        <v>129</v>
      </c>
      <c r="B4" s="321">
        <v>16</v>
      </c>
      <c r="C4" s="322">
        <v>6753.11</v>
      </c>
    </row>
    <row r="5" spans="1:3" s="224" customFormat="1" ht="33">
      <c r="A5" s="320" t="s">
        <v>106</v>
      </c>
      <c r="B5" s="321">
        <v>11</v>
      </c>
      <c r="C5" s="325">
        <v>4446.010000000002</v>
      </c>
    </row>
    <row r="6" spans="1:5" s="224" customFormat="1" ht="33">
      <c r="A6" s="323" t="s">
        <v>130</v>
      </c>
      <c r="B6" s="273">
        <v>108</v>
      </c>
      <c r="C6" s="330">
        <v>54401.693</v>
      </c>
      <c r="D6" s="226"/>
      <c r="E6" s="226"/>
    </row>
    <row r="7" s="315" customFormat="1" ht="24" customHeight="1">
      <c r="A7" s="331" t="s">
        <v>107</v>
      </c>
    </row>
    <row r="8" s="315" customFormat="1" ht="24" customHeight="1">
      <c r="A8" s="331" t="s">
        <v>216</v>
      </c>
    </row>
    <row r="9" s="224" customFormat="1" ht="31.5" customHeight="1"/>
    <row r="10" spans="1:3" s="227" customFormat="1" ht="46.5" customHeight="1">
      <c r="A10" s="337" t="s">
        <v>211</v>
      </c>
      <c r="B10" s="337"/>
      <c r="C10" s="337"/>
    </row>
    <row r="11" spans="1:3" s="224" customFormat="1" ht="46.5" customHeight="1">
      <c r="A11" s="270" t="s">
        <v>201</v>
      </c>
      <c r="B11" s="271" t="s">
        <v>202</v>
      </c>
      <c r="C11" s="272" t="s">
        <v>203</v>
      </c>
    </row>
    <row r="12" spans="1:3" s="224" customFormat="1" ht="33">
      <c r="A12" s="320" t="s">
        <v>204</v>
      </c>
      <c r="B12" s="324">
        <v>408</v>
      </c>
      <c r="C12" s="322">
        <v>9923.639</v>
      </c>
    </row>
    <row r="13" spans="1:3" s="224" customFormat="1" ht="33">
      <c r="A13" s="320" t="s">
        <v>205</v>
      </c>
      <c r="B13" s="321">
        <v>67</v>
      </c>
      <c r="C13" s="322">
        <v>2005.8</v>
      </c>
    </row>
    <row r="14" spans="1:4" s="224" customFormat="1" ht="33">
      <c r="A14" s="320" t="s">
        <v>106</v>
      </c>
      <c r="B14" s="321">
        <v>72</v>
      </c>
      <c r="C14" s="325">
        <v>1415.939</v>
      </c>
      <c r="D14" s="317"/>
    </row>
    <row r="15" spans="1:5" s="224" customFormat="1" ht="33">
      <c r="A15" s="323" t="s">
        <v>206</v>
      </c>
      <c r="B15" s="273">
        <v>403</v>
      </c>
      <c r="C15" s="330">
        <v>10513.5</v>
      </c>
      <c r="E15" s="311"/>
    </row>
    <row r="16" s="224" customFormat="1" ht="30" customHeight="1"/>
    <row r="17" spans="1:3" s="227" customFormat="1" ht="48.75" customHeight="1">
      <c r="A17" s="337" t="s">
        <v>212</v>
      </c>
      <c r="B17" s="337"/>
      <c r="C17" s="337"/>
    </row>
    <row r="18" spans="1:7" s="224" customFormat="1" ht="48" customHeight="1">
      <c r="A18" s="270" t="s">
        <v>225</v>
      </c>
      <c r="B18" s="271" t="s">
        <v>226</v>
      </c>
      <c r="C18" s="272" t="s">
        <v>227</v>
      </c>
      <c r="E18" s="227"/>
      <c r="F18" s="227"/>
      <c r="G18" s="227"/>
    </row>
    <row r="19" spans="1:11" s="224" customFormat="1" ht="33">
      <c r="A19" s="320" t="s">
        <v>228</v>
      </c>
      <c r="B19" s="324">
        <v>749</v>
      </c>
      <c r="C19" s="322">
        <v>17202.605</v>
      </c>
      <c r="E19" s="227"/>
      <c r="F19" s="227"/>
      <c r="G19" s="227"/>
      <c r="J19" s="226"/>
      <c r="K19" s="228"/>
    </row>
    <row r="20" spans="1:11" s="224" customFormat="1" ht="33">
      <c r="A20" s="320" t="s">
        <v>229</v>
      </c>
      <c r="B20" s="321">
        <v>187</v>
      </c>
      <c r="C20" s="322">
        <v>3492.9</v>
      </c>
      <c r="E20" s="227"/>
      <c r="F20" s="227"/>
      <c r="G20" s="227"/>
      <c r="J20" s="226"/>
      <c r="K20" s="228"/>
    </row>
    <row r="21" spans="1:11" s="224" customFormat="1" ht="33">
      <c r="A21" s="320" t="s">
        <v>230</v>
      </c>
      <c r="B21" s="321">
        <v>140</v>
      </c>
      <c r="C21" s="325">
        <v>1990.027</v>
      </c>
      <c r="E21" s="227"/>
      <c r="F21" s="227"/>
      <c r="G21" s="227"/>
      <c r="J21" s="226"/>
      <c r="K21" s="228"/>
    </row>
    <row r="22" spans="1:11" s="224" customFormat="1" ht="33">
      <c r="A22" s="323" t="s">
        <v>231</v>
      </c>
      <c r="B22" s="273">
        <v>796</v>
      </c>
      <c r="C22" s="330">
        <v>18705.478</v>
      </c>
      <c r="D22" s="310"/>
      <c r="E22" s="227"/>
      <c r="F22" s="227"/>
      <c r="G22" s="227"/>
      <c r="J22" s="226"/>
      <c r="K22" s="228"/>
    </row>
    <row r="23" spans="1:3" s="224" customFormat="1" ht="69" customHeight="1">
      <c r="A23" s="335" t="s">
        <v>103</v>
      </c>
      <c r="B23" s="335"/>
      <c r="C23" s="335"/>
    </row>
    <row r="24" spans="1:3" s="224" customFormat="1" ht="30.75" customHeight="1">
      <c r="A24" s="267"/>
      <c r="B24" s="267"/>
      <c r="C24" s="267"/>
    </row>
    <row r="25" spans="1:8" s="227" customFormat="1" ht="65.25" customHeight="1">
      <c r="A25" s="337" t="s">
        <v>213</v>
      </c>
      <c r="B25" s="337"/>
      <c r="C25" s="337"/>
      <c r="E25" s="229"/>
      <c r="F25" s="229"/>
      <c r="G25" s="229"/>
      <c r="H25" s="229"/>
    </row>
    <row r="26" spans="1:8" s="224" customFormat="1" ht="46.5" customHeight="1">
      <c r="A26" s="270" t="s">
        <v>201</v>
      </c>
      <c r="B26" s="271" t="s">
        <v>202</v>
      </c>
      <c r="C26" s="272" t="s">
        <v>203</v>
      </c>
      <c r="E26" s="230"/>
      <c r="F26" s="230"/>
      <c r="G26" s="230"/>
      <c r="H26" s="231"/>
    </row>
    <row r="27" spans="1:8" s="224" customFormat="1" ht="33">
      <c r="A27" s="320" t="s">
        <v>204</v>
      </c>
      <c r="B27" s="324">
        <v>19</v>
      </c>
      <c r="C27" s="322">
        <v>360.3624</v>
      </c>
      <c r="E27" s="231"/>
      <c r="F27" s="232"/>
      <c r="G27" s="233"/>
      <c r="H27" s="231"/>
    </row>
    <row r="28" spans="1:8" s="224" customFormat="1" ht="33">
      <c r="A28" s="320" t="s">
        <v>205</v>
      </c>
      <c r="B28" s="321">
        <v>2</v>
      </c>
      <c r="C28" s="322">
        <v>54.65</v>
      </c>
      <c r="E28" s="231"/>
      <c r="F28" s="232"/>
      <c r="G28" s="233"/>
      <c r="H28" s="231"/>
    </row>
    <row r="29" spans="1:8" s="224" customFormat="1" ht="33">
      <c r="A29" s="320" t="s">
        <v>207</v>
      </c>
      <c r="B29" s="321">
        <v>12</v>
      </c>
      <c r="C29" s="325">
        <v>180.46363884999997</v>
      </c>
      <c r="D29" s="317"/>
      <c r="E29" s="231"/>
      <c r="F29" s="232"/>
      <c r="G29" s="234"/>
      <c r="H29" s="231"/>
    </row>
    <row r="30" spans="1:8" s="224" customFormat="1" ht="33">
      <c r="A30" s="323" t="s">
        <v>206</v>
      </c>
      <c r="B30" s="273">
        <v>9</v>
      </c>
      <c r="C30" s="330">
        <v>234.54876115</v>
      </c>
      <c r="D30" s="313"/>
      <c r="E30" s="314"/>
      <c r="F30" s="232"/>
      <c r="G30" s="233"/>
      <c r="H30" s="231"/>
    </row>
    <row r="31" spans="1:8" s="224" customFormat="1" ht="30" customHeight="1">
      <c r="A31" s="335"/>
      <c r="B31" s="335"/>
      <c r="C31" s="335"/>
      <c r="E31" s="338"/>
      <c r="F31" s="338"/>
      <c r="G31" s="338"/>
      <c r="H31" s="231"/>
    </row>
    <row r="32" spans="1:3" s="224" customFormat="1" ht="30" customHeight="1">
      <c r="A32" s="267"/>
      <c r="B32" s="267"/>
      <c r="C32" s="267"/>
    </row>
    <row r="33" spans="1:3" s="227" customFormat="1" ht="49.5" customHeight="1">
      <c r="A33" s="337" t="s">
        <v>214</v>
      </c>
      <c r="B33" s="337"/>
      <c r="C33" s="337"/>
    </row>
    <row r="34" spans="1:3" s="224" customFormat="1" ht="47.25" customHeight="1">
      <c r="A34" s="270" t="s">
        <v>201</v>
      </c>
      <c r="B34" s="271" t="s">
        <v>202</v>
      </c>
      <c r="C34" s="272" t="s">
        <v>203</v>
      </c>
    </row>
    <row r="35" spans="1:5" s="224" customFormat="1" ht="33">
      <c r="A35" s="320" t="s">
        <v>204</v>
      </c>
      <c r="B35" s="324">
        <v>11</v>
      </c>
      <c r="C35" s="322">
        <v>52.445</v>
      </c>
      <c r="D35" s="312"/>
      <c r="E35" s="312"/>
    </row>
    <row r="36" spans="1:5" s="224" customFormat="1" ht="33">
      <c r="A36" s="320" t="s">
        <v>205</v>
      </c>
      <c r="B36" s="321">
        <v>8</v>
      </c>
      <c r="C36" s="322">
        <v>59.5</v>
      </c>
      <c r="D36" s="312"/>
      <c r="E36" s="312"/>
    </row>
    <row r="37" spans="1:5" s="224" customFormat="1" ht="33">
      <c r="A37" s="320" t="s">
        <v>208</v>
      </c>
      <c r="B37" s="321">
        <v>1</v>
      </c>
      <c r="C37" s="325">
        <v>18.065</v>
      </c>
      <c r="D37" s="317"/>
      <c r="E37" s="312"/>
    </row>
    <row r="38" spans="1:5" s="224" customFormat="1" ht="33">
      <c r="A38" s="323" t="s">
        <v>206</v>
      </c>
      <c r="B38" s="273">
        <v>18</v>
      </c>
      <c r="C38" s="330">
        <v>93.879</v>
      </c>
      <c r="D38" s="312"/>
      <c r="E38" s="312"/>
    </row>
    <row r="39" spans="1:3" s="224" customFormat="1" ht="51.75" customHeight="1">
      <c r="A39" s="335"/>
      <c r="B39" s="335"/>
      <c r="C39" s="335"/>
    </row>
    <row r="40" s="224" customFormat="1" ht="16.5"/>
    <row r="41" spans="1:3" s="227" customFormat="1" ht="60.75" customHeight="1">
      <c r="A41" s="337" t="s">
        <v>224</v>
      </c>
      <c r="B41" s="337"/>
      <c r="C41" s="337"/>
    </row>
    <row r="42" spans="1:3" s="224" customFormat="1" ht="52.5" customHeight="1">
      <c r="A42" s="270" t="s">
        <v>201</v>
      </c>
      <c r="B42" s="271" t="s">
        <v>202</v>
      </c>
      <c r="C42" s="272" t="s">
        <v>209</v>
      </c>
    </row>
    <row r="43" spans="1:7" s="224" customFormat="1" ht="33">
      <c r="A43" s="320" t="s">
        <v>204</v>
      </c>
      <c r="B43" s="324">
        <v>15</v>
      </c>
      <c r="C43" s="322">
        <v>591</v>
      </c>
      <c r="D43" s="315"/>
      <c r="E43" s="315"/>
      <c r="G43" s="309"/>
    </row>
    <row r="44" spans="1:5" s="224" customFormat="1" ht="33">
      <c r="A44" s="320" t="s">
        <v>205</v>
      </c>
      <c r="B44" s="321">
        <v>91</v>
      </c>
      <c r="C44" s="322">
        <v>7287.65</v>
      </c>
      <c r="D44" s="316"/>
      <c r="E44" s="317"/>
    </row>
    <row r="45" spans="1:5" s="224" customFormat="1" ht="33">
      <c r="A45" s="320" t="s">
        <v>207</v>
      </c>
      <c r="B45" s="321">
        <v>0</v>
      </c>
      <c r="C45" s="325">
        <v>0</v>
      </c>
      <c r="D45" s="316"/>
      <c r="E45" s="315"/>
    </row>
    <row r="46" spans="1:5" s="224" customFormat="1" ht="33">
      <c r="A46" s="323" t="s">
        <v>206</v>
      </c>
      <c r="B46" s="273">
        <v>106</v>
      </c>
      <c r="C46" s="330">
        <v>7878.65</v>
      </c>
      <c r="D46" s="315"/>
      <c r="E46" s="315"/>
    </row>
    <row r="47" spans="1:3" ht="18.75">
      <c r="A47" s="336"/>
      <c r="B47" s="336"/>
      <c r="C47" s="336"/>
    </row>
    <row r="48" spans="1:5" ht="19.5">
      <c r="A48" s="275" t="s">
        <v>116</v>
      </c>
      <c r="E48" s="276"/>
    </row>
    <row r="49" spans="1:3" ht="19.5">
      <c r="A49" s="275" t="s">
        <v>184</v>
      </c>
      <c r="C49" s="276">
        <f>C6+C15+C22+C30+C38+C46</f>
        <v>91827.74876115</v>
      </c>
    </row>
    <row r="50" spans="1:3" ht="19.5">
      <c r="A50" s="275" t="s">
        <v>117</v>
      </c>
      <c r="C50" s="277">
        <f>B6+B15+B22+B30+B38+B46</f>
        <v>1440</v>
      </c>
    </row>
  </sheetData>
  <sheetProtection/>
  <mergeCells count="11">
    <mergeCell ref="A1:C1"/>
    <mergeCell ref="A10:C10"/>
    <mergeCell ref="A17:C17"/>
    <mergeCell ref="A25:C25"/>
    <mergeCell ref="A33:C33"/>
    <mergeCell ref="A39:C39"/>
    <mergeCell ref="A47:C47"/>
    <mergeCell ref="A41:C41"/>
    <mergeCell ref="A23:C23"/>
    <mergeCell ref="A31:C31"/>
    <mergeCell ref="E31:G31"/>
  </mergeCells>
  <printOptions horizontalCentered="1"/>
  <pageMargins left="0.7480314960629921" right="0.7480314960629921" top="0.7874015748031497" bottom="0.7874015748031497" header="0.5118110236220472" footer="0.5118110236220472"/>
  <pageSetup fitToWidth="0" horizontalDpi="600" verticalDpi="600" orientation="portrait" paperSize="9" scale="80" r:id="rId1"/>
  <rowBreaks count="1" manualBreakCount="1">
    <brk id="24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F302"/>
  <sheetViews>
    <sheetView zoomScalePageLayoutView="0" workbookViewId="0" topLeftCell="A1">
      <selection activeCell="A17" sqref="A17"/>
    </sheetView>
  </sheetViews>
  <sheetFormatPr defaultColWidth="8.875" defaultRowHeight="16.5"/>
  <cols>
    <col min="1" max="1" width="16.50390625" style="88" customWidth="1"/>
    <col min="2" max="2" width="17.75390625" style="40" customWidth="1"/>
    <col min="3" max="3" width="19.75390625" style="40" customWidth="1"/>
    <col min="4" max="4" width="19.25390625" style="40" bestFit="1" customWidth="1"/>
    <col min="5" max="5" width="14.625" style="90" customWidth="1"/>
    <col min="6" max="6" width="11.125" style="99" hidden="1" customWidth="1"/>
    <col min="7" max="16384" width="8.875" style="90" customWidth="1"/>
  </cols>
  <sheetData>
    <row r="1" spans="1:6" s="115" customFormat="1" ht="57" customHeight="1">
      <c r="A1" s="363" t="s">
        <v>195</v>
      </c>
      <c r="B1" s="363"/>
      <c r="C1" s="363"/>
      <c r="D1" s="363"/>
      <c r="F1" s="116"/>
    </row>
    <row r="2" spans="1:6" s="79" customFormat="1" ht="15.75" customHeight="1" thickBot="1">
      <c r="A2" s="110"/>
      <c r="B2" s="110"/>
      <c r="C2" s="110"/>
      <c r="D2" s="110"/>
      <c r="F2" s="92"/>
    </row>
    <row r="3" spans="1:6" s="81" customFormat="1" ht="105" customHeight="1" thickBot="1">
      <c r="A3" s="117" t="s">
        <v>47</v>
      </c>
      <c r="B3" s="118" t="s">
        <v>119</v>
      </c>
      <c r="C3" s="118" t="s">
        <v>194</v>
      </c>
      <c r="D3" s="119" t="s">
        <v>73</v>
      </c>
      <c r="E3" s="80"/>
      <c r="F3" s="93"/>
    </row>
    <row r="4" spans="1:6" s="34" customFormat="1" ht="24.75" customHeight="1">
      <c r="A4" s="103" t="s">
        <v>180</v>
      </c>
      <c r="B4" s="100">
        <v>131</v>
      </c>
      <c r="C4" s="100">
        <v>106</v>
      </c>
      <c r="D4" s="94">
        <f aca="true" t="shared" si="0" ref="D4:D15">(C4-B4)/B4</f>
        <v>-0.19083969465648856</v>
      </c>
      <c r="E4" s="101"/>
      <c r="F4" s="84">
        <v>22400</v>
      </c>
    </row>
    <row r="5" spans="1:6" s="34" customFormat="1" ht="24.75" customHeight="1">
      <c r="A5" s="103" t="s">
        <v>132</v>
      </c>
      <c r="B5" s="120">
        <v>83</v>
      </c>
      <c r="C5" s="120">
        <v>50</v>
      </c>
      <c r="D5" s="95">
        <f t="shared" si="0"/>
        <v>-0.39759036144578314</v>
      </c>
      <c r="E5" s="101"/>
      <c r="F5" s="91">
        <v>15300</v>
      </c>
    </row>
    <row r="6" spans="1:6" s="34" customFormat="1" ht="24.75" customHeight="1">
      <c r="A6" s="103" t="s">
        <v>133</v>
      </c>
      <c r="B6" s="120">
        <v>146</v>
      </c>
      <c r="C6" s="120">
        <v>44</v>
      </c>
      <c r="D6" s="95">
        <f t="shared" si="0"/>
        <v>-0.6986301369863014</v>
      </c>
      <c r="E6" s="101"/>
      <c r="F6" s="91">
        <v>21500</v>
      </c>
    </row>
    <row r="7" spans="1:6" s="34" customFormat="1" ht="24.75" customHeight="1">
      <c r="A7" s="103" t="s">
        <v>134</v>
      </c>
      <c r="B7" s="120">
        <v>96</v>
      </c>
      <c r="C7" s="120">
        <v>128</v>
      </c>
      <c r="D7" s="95">
        <f t="shared" si="0"/>
        <v>0.3333333333333333</v>
      </c>
      <c r="E7" s="106"/>
      <c r="F7" s="91">
        <v>14600</v>
      </c>
    </row>
    <row r="8" spans="1:6" s="34" customFormat="1" ht="24.75" customHeight="1">
      <c r="A8" s="103" t="s">
        <v>135</v>
      </c>
      <c r="B8" s="120">
        <v>107</v>
      </c>
      <c r="C8" s="120">
        <v>72</v>
      </c>
      <c r="D8" s="95">
        <f t="shared" si="0"/>
        <v>-0.32710280373831774</v>
      </c>
      <c r="E8" s="106"/>
      <c r="F8" s="91">
        <v>5600</v>
      </c>
    </row>
    <row r="9" spans="1:6" s="34" customFormat="1" ht="24.75" customHeight="1">
      <c r="A9" s="103" t="s">
        <v>136</v>
      </c>
      <c r="B9" s="120">
        <v>84</v>
      </c>
      <c r="C9" s="120">
        <v>104</v>
      </c>
      <c r="D9" s="95">
        <f t="shared" si="0"/>
        <v>0.23809523809523808</v>
      </c>
      <c r="E9" s="106"/>
      <c r="F9" s="91">
        <v>8100</v>
      </c>
    </row>
    <row r="10" spans="1:6" s="34" customFormat="1" ht="24.75" customHeight="1">
      <c r="A10" s="103" t="s">
        <v>137</v>
      </c>
      <c r="B10" s="120">
        <v>52</v>
      </c>
      <c r="C10" s="120">
        <v>70</v>
      </c>
      <c r="D10" s="95">
        <f t="shared" si="0"/>
        <v>0.34615384615384615</v>
      </c>
      <c r="E10" s="106"/>
      <c r="F10" s="91">
        <v>11100</v>
      </c>
    </row>
    <row r="11" spans="1:6" s="34" customFormat="1" ht="24.75" customHeight="1">
      <c r="A11" s="103" t="s">
        <v>138</v>
      </c>
      <c r="B11" s="120">
        <v>44</v>
      </c>
      <c r="C11" s="120">
        <v>112</v>
      </c>
      <c r="D11" s="95">
        <f t="shared" si="0"/>
        <v>1.5454545454545454</v>
      </c>
      <c r="E11" s="106"/>
      <c r="F11" s="91">
        <v>4600</v>
      </c>
    </row>
    <row r="12" spans="1:6" s="34" customFormat="1" ht="24.75" customHeight="1">
      <c r="A12" s="103" t="s">
        <v>139</v>
      </c>
      <c r="B12" s="120">
        <v>76</v>
      </c>
      <c r="C12" s="120">
        <v>88</v>
      </c>
      <c r="D12" s="95">
        <f t="shared" si="0"/>
        <v>0.15789473684210525</v>
      </c>
      <c r="E12" s="106"/>
      <c r="F12" s="91">
        <v>3900</v>
      </c>
    </row>
    <row r="13" spans="1:6" s="34" customFormat="1" ht="24.75" customHeight="1">
      <c r="A13" s="103" t="s">
        <v>140</v>
      </c>
      <c r="B13" s="120">
        <v>394</v>
      </c>
      <c r="C13" s="120">
        <v>74</v>
      </c>
      <c r="D13" s="95">
        <f t="shared" si="0"/>
        <v>-0.8121827411167513</v>
      </c>
      <c r="E13" s="106"/>
      <c r="F13" s="91">
        <v>7100</v>
      </c>
    </row>
    <row r="14" spans="1:6" s="34" customFormat="1" ht="24.75" customHeight="1">
      <c r="A14" s="103" t="s">
        <v>141</v>
      </c>
      <c r="B14" s="120">
        <v>350</v>
      </c>
      <c r="C14" s="120">
        <v>44</v>
      </c>
      <c r="D14" s="95">
        <f t="shared" si="0"/>
        <v>-0.8742857142857143</v>
      </c>
      <c r="E14" s="106"/>
      <c r="F14" s="84">
        <f>SUM(F11:F12)</f>
        <v>8500</v>
      </c>
    </row>
    <row r="15" spans="1:6" s="34" customFormat="1" ht="24.75" customHeight="1" thickBot="1">
      <c r="A15" s="108" t="s">
        <v>142</v>
      </c>
      <c r="B15" s="121">
        <v>42</v>
      </c>
      <c r="C15" s="121">
        <v>112</v>
      </c>
      <c r="D15" s="98">
        <f t="shared" si="0"/>
        <v>1.6666666666666667</v>
      </c>
      <c r="E15" s="101"/>
      <c r="F15" s="91">
        <v>1900</v>
      </c>
    </row>
    <row r="16" spans="1:5" ht="60" customHeight="1">
      <c r="A16" s="364" t="s">
        <v>223</v>
      </c>
      <c r="B16" s="364"/>
      <c r="C16" s="364"/>
      <c r="D16" s="364"/>
      <c r="E16" s="89"/>
    </row>
    <row r="17" ht="15.75">
      <c r="E17" s="89"/>
    </row>
    <row r="18" spans="3:5" ht="15.75">
      <c r="C18" s="238"/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</sheetData>
  <sheetProtection/>
  <mergeCells count="2">
    <mergeCell ref="A1:D1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E304"/>
  <sheetViews>
    <sheetView zoomScalePageLayoutView="0" workbookViewId="0" topLeftCell="A1">
      <selection activeCell="A2" sqref="A2"/>
    </sheetView>
  </sheetViews>
  <sheetFormatPr defaultColWidth="8.875" defaultRowHeight="16.5"/>
  <cols>
    <col min="1" max="1" width="16.50390625" style="88" customWidth="1"/>
    <col min="2" max="2" width="17.75390625" style="40" customWidth="1"/>
    <col min="3" max="3" width="18.375" style="40" customWidth="1"/>
    <col min="4" max="4" width="19.25390625" style="40" bestFit="1" customWidth="1"/>
    <col min="5" max="5" width="14.625" style="90" customWidth="1"/>
    <col min="6" max="16384" width="8.875" style="90" customWidth="1"/>
  </cols>
  <sheetData>
    <row r="1" spans="1:4" s="124" customFormat="1" ht="48" customHeight="1">
      <c r="A1" s="363" t="s">
        <v>220</v>
      </c>
      <c r="B1" s="363"/>
      <c r="C1" s="363"/>
      <c r="D1" s="363"/>
    </row>
    <row r="2" spans="1:4" s="79" customFormat="1" ht="15.75" customHeight="1" thickBot="1">
      <c r="A2" s="110"/>
      <c r="B2" s="110"/>
      <c r="C2" s="110"/>
      <c r="D2" s="110"/>
    </row>
    <row r="3" spans="1:5" s="81" customFormat="1" ht="96" customHeight="1">
      <c r="A3" s="235" t="s">
        <v>47</v>
      </c>
      <c r="B3" s="236" t="s">
        <v>119</v>
      </c>
      <c r="C3" s="236" t="s">
        <v>194</v>
      </c>
      <c r="D3" s="237" t="s">
        <v>73</v>
      </c>
      <c r="E3" s="80"/>
    </row>
    <row r="4" spans="1:5" s="34" customFormat="1" ht="24.75" customHeight="1">
      <c r="A4" s="103" t="s">
        <v>180</v>
      </c>
      <c r="B4" s="125">
        <v>4.22500336</v>
      </c>
      <c r="C4" s="328">
        <v>15.03</v>
      </c>
      <c r="D4" s="326">
        <f>C4-B4</f>
        <v>10.804996639999999</v>
      </c>
      <c r="E4" s="101"/>
    </row>
    <row r="5" spans="1:5" s="34" customFormat="1" ht="24.75" customHeight="1">
      <c r="A5" s="103" t="s">
        <v>132</v>
      </c>
      <c r="B5" s="125">
        <v>0.294</v>
      </c>
      <c r="C5" s="328">
        <v>3.45000528</v>
      </c>
      <c r="D5" s="326">
        <f aca="true" t="shared" si="0" ref="D5:D15">C5-B5</f>
        <v>3.15600528</v>
      </c>
      <c r="E5" s="101"/>
    </row>
    <row r="6" spans="1:5" s="34" customFormat="1" ht="24.75" customHeight="1">
      <c r="A6" s="103" t="s">
        <v>133</v>
      </c>
      <c r="B6" s="125">
        <v>2.53468</v>
      </c>
      <c r="C6" s="328">
        <v>6.2383</v>
      </c>
      <c r="D6" s="326">
        <f t="shared" si="0"/>
        <v>3.70362</v>
      </c>
      <c r="E6" s="126"/>
    </row>
    <row r="7" spans="1:5" s="34" customFormat="1" ht="24.75" customHeight="1">
      <c r="A7" s="103" t="s">
        <v>134</v>
      </c>
      <c r="B7" s="125">
        <v>2.51879795</v>
      </c>
      <c r="C7" s="328">
        <v>13.4945</v>
      </c>
      <c r="D7" s="326">
        <f t="shared" si="0"/>
        <v>10.97570205</v>
      </c>
      <c r="E7" s="106"/>
    </row>
    <row r="8" spans="1:5" s="34" customFormat="1" ht="24.75" customHeight="1">
      <c r="A8" s="103" t="s">
        <v>135</v>
      </c>
      <c r="B8" s="125">
        <v>1.5614478</v>
      </c>
      <c r="C8" s="328">
        <v>5.7234</v>
      </c>
      <c r="D8" s="326">
        <f t="shared" si="0"/>
        <v>4.1619522</v>
      </c>
      <c r="E8" s="106"/>
    </row>
    <row r="9" spans="1:5" s="34" customFormat="1" ht="24.75" customHeight="1">
      <c r="A9" s="103" t="s">
        <v>136</v>
      </c>
      <c r="B9" s="125">
        <v>0.78983335</v>
      </c>
      <c r="C9" s="328">
        <v>0.731825</v>
      </c>
      <c r="D9" s="326">
        <f t="shared" si="0"/>
        <v>-0.05800835000000004</v>
      </c>
      <c r="E9" s="106"/>
    </row>
    <row r="10" spans="1:5" s="34" customFormat="1" ht="24.75" customHeight="1">
      <c r="A10" s="103" t="s">
        <v>137</v>
      </c>
      <c r="B10" s="125">
        <v>1.88248242</v>
      </c>
      <c r="C10" s="328">
        <v>7.12</v>
      </c>
      <c r="D10" s="326">
        <f t="shared" si="0"/>
        <v>5.2375175800000005</v>
      </c>
      <c r="E10" s="106"/>
    </row>
    <row r="11" spans="1:5" s="34" customFormat="1" ht="24.75" customHeight="1">
      <c r="A11" s="103" t="s">
        <v>138</v>
      </c>
      <c r="B11" s="125">
        <v>4.1501006</v>
      </c>
      <c r="C11" s="328">
        <v>11.49276502</v>
      </c>
      <c r="D11" s="326">
        <f t="shared" si="0"/>
        <v>7.34266442</v>
      </c>
      <c r="E11" s="106"/>
    </row>
    <row r="12" spans="1:5" s="34" customFormat="1" ht="24.75" customHeight="1">
      <c r="A12" s="103" t="s">
        <v>139</v>
      </c>
      <c r="B12" s="125">
        <v>2.32248182</v>
      </c>
      <c r="C12" s="328">
        <v>11.3791</v>
      </c>
      <c r="D12" s="326">
        <f t="shared" si="0"/>
        <v>9.05661818</v>
      </c>
      <c r="E12" s="106"/>
    </row>
    <row r="13" spans="1:5" s="34" customFormat="1" ht="24.75" customHeight="1">
      <c r="A13" s="103" t="s">
        <v>140</v>
      </c>
      <c r="B13" s="125">
        <v>1.66020696</v>
      </c>
      <c r="C13" s="328">
        <v>29.17643</v>
      </c>
      <c r="D13" s="326">
        <f t="shared" si="0"/>
        <v>27.51622304</v>
      </c>
      <c r="E13" s="106"/>
    </row>
    <row r="14" spans="1:5" s="34" customFormat="1" ht="24.75" customHeight="1">
      <c r="A14" s="103" t="s">
        <v>141</v>
      </c>
      <c r="B14" s="125">
        <v>0.8199988</v>
      </c>
      <c r="C14" s="328">
        <v>2.56</v>
      </c>
      <c r="D14" s="326">
        <f t="shared" si="0"/>
        <v>1.7400012</v>
      </c>
      <c r="E14" s="106"/>
    </row>
    <row r="15" spans="1:5" s="34" customFormat="1" ht="24.75" customHeight="1" thickBot="1">
      <c r="A15" s="108" t="s">
        <v>142</v>
      </c>
      <c r="B15" s="127">
        <v>15.60683</v>
      </c>
      <c r="C15" s="329">
        <v>1.27375</v>
      </c>
      <c r="D15" s="327">
        <f t="shared" si="0"/>
        <v>-14.33308</v>
      </c>
      <c r="E15" s="101"/>
    </row>
    <row r="16" spans="3:5" ht="15.75">
      <c r="C16" s="44"/>
      <c r="E16" s="89"/>
    </row>
    <row r="17" spans="1:4" s="14" customFormat="1" ht="16.5">
      <c r="A17" s="122"/>
      <c r="B17" s="123"/>
      <c r="C17" s="239"/>
      <c r="D17" s="123"/>
    </row>
    <row r="18" ht="15.75"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9"/>
  <sheetViews>
    <sheetView zoomScalePageLayoutView="0" workbookViewId="0" topLeftCell="A1">
      <selection activeCell="M23" sqref="M23"/>
    </sheetView>
  </sheetViews>
  <sheetFormatPr defaultColWidth="8.00390625" defaultRowHeight="16.5"/>
  <cols>
    <col min="1" max="1" width="15.75390625" style="1" customWidth="1"/>
    <col min="2" max="2" width="10.875" style="1" customWidth="1"/>
    <col min="3" max="4" width="9.25390625" style="1" customWidth="1"/>
    <col min="5" max="5" width="9.875" style="1" customWidth="1"/>
    <col min="6" max="6" width="9.75390625" style="1" customWidth="1"/>
    <col min="7" max="8" width="9.625" style="1" customWidth="1"/>
    <col min="9" max="10" width="9.50390625" style="1" customWidth="1"/>
    <col min="11" max="11" width="10.25390625" style="1" customWidth="1"/>
    <col min="12" max="12" width="9.375" style="1" customWidth="1"/>
    <col min="13" max="13" width="10.00390625" style="1" customWidth="1"/>
    <col min="14" max="20" width="8.00390625" style="1" customWidth="1"/>
    <col min="21" max="21" width="9.50390625" style="1" bestFit="1" customWidth="1"/>
    <col min="22" max="16384" width="8.00390625" style="1" customWidth="1"/>
  </cols>
  <sheetData>
    <row r="1" spans="2:21" ht="15.75">
      <c r="B1" s="16" t="s">
        <v>23</v>
      </c>
      <c r="C1" s="16" t="s">
        <v>22</v>
      </c>
      <c r="D1" s="16" t="s">
        <v>21</v>
      </c>
      <c r="E1" s="16" t="s">
        <v>20</v>
      </c>
      <c r="F1" s="16" t="s">
        <v>19</v>
      </c>
      <c r="G1" s="16" t="s">
        <v>18</v>
      </c>
      <c r="H1" s="16" t="s">
        <v>17</v>
      </c>
      <c r="I1" s="16" t="s">
        <v>16</v>
      </c>
      <c r="J1" s="16" t="s">
        <v>15</v>
      </c>
      <c r="K1" s="16" t="s">
        <v>14</v>
      </c>
      <c r="L1" s="16" t="s">
        <v>13</v>
      </c>
      <c r="M1" s="16" t="s">
        <v>12</v>
      </c>
      <c r="N1" s="16" t="s">
        <v>11</v>
      </c>
      <c r="O1" s="16" t="s">
        <v>10</v>
      </c>
      <c r="P1" s="16" t="s">
        <v>9</v>
      </c>
      <c r="Q1" s="16" t="s">
        <v>8</v>
      </c>
      <c r="R1" s="16" t="s">
        <v>46</v>
      </c>
      <c r="S1" s="16" t="s">
        <v>84</v>
      </c>
      <c r="T1" s="16" t="s">
        <v>105</v>
      </c>
      <c r="U1" s="16" t="s">
        <v>128</v>
      </c>
    </row>
    <row r="2" spans="1:21" ht="49.5">
      <c r="A2" s="15" t="s">
        <v>6</v>
      </c>
      <c r="B2" s="1">
        <v>17</v>
      </c>
      <c r="C2" s="1">
        <v>26</v>
      </c>
      <c r="D2" s="1">
        <v>95</v>
      </c>
      <c r="E2" s="1">
        <f>186+2</f>
        <v>188</v>
      </c>
      <c r="F2" s="1">
        <v>487</v>
      </c>
      <c r="G2" s="1">
        <v>907</v>
      </c>
      <c r="H2" s="1">
        <v>1206</v>
      </c>
      <c r="I2" s="1">
        <v>1487</v>
      </c>
      <c r="J2" s="1">
        <v>2036</v>
      </c>
      <c r="K2" s="1">
        <v>2666</v>
      </c>
      <c r="L2" s="1">
        <v>2882</v>
      </c>
      <c r="M2" s="1">
        <v>2784</v>
      </c>
      <c r="N2" s="1">
        <v>2397</v>
      </c>
      <c r="O2" s="1">
        <v>1744</v>
      </c>
      <c r="P2" s="1">
        <v>1142</v>
      </c>
      <c r="Q2" s="1">
        <v>783</v>
      </c>
      <c r="R2" s="1">
        <v>512</v>
      </c>
      <c r="S2" s="1">
        <v>425</v>
      </c>
      <c r="T2" s="1">
        <v>433</v>
      </c>
      <c r="U2" s="1">
        <v>468</v>
      </c>
    </row>
    <row r="3" spans="1:21" ht="33">
      <c r="A3" s="15" t="s">
        <v>7</v>
      </c>
      <c r="B3" s="1">
        <v>1</v>
      </c>
      <c r="C3" s="1">
        <v>8</v>
      </c>
      <c r="D3" s="1">
        <v>35</v>
      </c>
      <c r="E3" s="1">
        <v>86</v>
      </c>
      <c r="F3" s="1">
        <f>123+5</f>
        <v>128</v>
      </c>
      <c r="G3" s="1">
        <v>133</v>
      </c>
      <c r="H3" s="1">
        <v>129</v>
      </c>
      <c r="I3" s="1">
        <v>107</v>
      </c>
      <c r="J3" s="1">
        <v>128</v>
      </c>
      <c r="K3" s="1">
        <v>140</v>
      </c>
      <c r="L3" s="1">
        <v>157</v>
      </c>
      <c r="M3" s="1">
        <v>146</v>
      </c>
      <c r="N3" s="1">
        <v>121</v>
      </c>
      <c r="O3" s="1">
        <v>107</v>
      </c>
      <c r="P3" s="1">
        <v>78</v>
      </c>
      <c r="Q3" s="1">
        <v>57</v>
      </c>
      <c r="R3" s="1">
        <v>52</v>
      </c>
      <c r="S3" s="1">
        <v>53</v>
      </c>
      <c r="T3" s="223">
        <v>55</v>
      </c>
      <c r="U3" s="1">
        <v>56</v>
      </c>
    </row>
    <row r="4" ht="16.5" thickBot="1"/>
    <row r="5" spans="1:13" ht="16.5">
      <c r="A5" s="3" t="s">
        <v>41</v>
      </c>
      <c r="B5" s="18" t="s">
        <v>30</v>
      </c>
      <c r="C5" s="18" t="s">
        <v>31</v>
      </c>
      <c r="D5" s="18" t="s">
        <v>32</v>
      </c>
      <c r="E5" s="18" t="s">
        <v>33</v>
      </c>
      <c r="F5" s="18" t="s">
        <v>34</v>
      </c>
      <c r="G5" s="18" t="s">
        <v>35</v>
      </c>
      <c r="H5" s="18" t="s">
        <v>36</v>
      </c>
      <c r="I5" s="18" t="s">
        <v>37</v>
      </c>
      <c r="J5" s="18" t="s">
        <v>38</v>
      </c>
      <c r="K5" s="18" t="s">
        <v>39</v>
      </c>
      <c r="L5" s="18" t="s">
        <v>40</v>
      </c>
      <c r="M5" s="18" t="s">
        <v>8</v>
      </c>
    </row>
    <row r="6" spans="1:13" ht="16.5">
      <c r="A6" s="17" t="s">
        <v>24</v>
      </c>
      <c r="B6" s="4">
        <v>0.020278</v>
      </c>
      <c r="C6" s="4">
        <v>0.018906</v>
      </c>
      <c r="D6" s="4">
        <v>0.017317</v>
      </c>
      <c r="E6" s="4">
        <v>0.018481</v>
      </c>
      <c r="F6" s="4">
        <v>0.022499</v>
      </c>
      <c r="G6" s="4">
        <v>0.023319</v>
      </c>
      <c r="H6" s="4">
        <v>0.022478</v>
      </c>
      <c r="I6" s="4">
        <v>0.022252</v>
      </c>
      <c r="J6" s="4">
        <v>0.021946</v>
      </c>
      <c r="K6" s="4">
        <v>0.022923</v>
      </c>
      <c r="L6" s="4">
        <v>0.022251</v>
      </c>
      <c r="M6" s="5">
        <v>0.019446</v>
      </c>
    </row>
    <row r="7" spans="1:13" s="2" customFormat="1" ht="16.5">
      <c r="A7" s="6" t="s">
        <v>25</v>
      </c>
      <c r="B7" s="4">
        <v>0.026265</v>
      </c>
      <c r="C7" s="4">
        <v>0.026966</v>
      </c>
      <c r="D7" s="4">
        <v>0.023553</v>
      </c>
      <c r="E7" s="4">
        <v>0.024028</v>
      </c>
      <c r="F7" s="4">
        <v>0.026903</v>
      </c>
      <c r="G7" s="4">
        <v>0.029727</v>
      </c>
      <c r="H7" s="4">
        <v>0.028544</v>
      </c>
      <c r="I7" s="4">
        <v>0.028898</v>
      </c>
      <c r="J7" s="4">
        <v>0.02676</v>
      </c>
      <c r="K7" s="4">
        <v>0.02707</v>
      </c>
      <c r="L7" s="4">
        <v>0.026704</v>
      </c>
      <c r="M7" s="5">
        <v>0.024366</v>
      </c>
    </row>
    <row r="8" spans="1:13" s="2" customFormat="1" ht="17.25" thickBot="1">
      <c r="A8" s="7" t="s">
        <v>26</v>
      </c>
      <c r="B8" s="8">
        <v>0.029842</v>
      </c>
      <c r="C8" s="8">
        <v>0.029659</v>
      </c>
      <c r="D8" s="8">
        <v>0.028913</v>
      </c>
      <c r="E8" s="8">
        <v>0.029401</v>
      </c>
      <c r="F8" s="8">
        <v>0.03149</v>
      </c>
      <c r="G8" s="8">
        <v>0.0333</v>
      </c>
      <c r="H8" s="8">
        <v>0.032404</v>
      </c>
      <c r="I8" s="8">
        <v>0.032092</v>
      </c>
      <c r="J8" s="8">
        <v>0.031565</v>
      </c>
      <c r="K8" s="8">
        <v>0.031457</v>
      </c>
      <c r="L8" s="8">
        <v>0.030772</v>
      </c>
      <c r="M8" s="9">
        <v>0.027353</v>
      </c>
    </row>
    <row r="11" spans="1:5" s="11" customFormat="1" ht="16.5">
      <c r="A11" s="11" t="s">
        <v>127</v>
      </c>
      <c r="E11" s="12"/>
    </row>
    <row r="12" spans="1:13" s="11" customFormat="1" ht="16.5">
      <c r="A12" s="13" t="s">
        <v>85</v>
      </c>
      <c r="B12" s="217" t="s">
        <v>55</v>
      </c>
      <c r="C12" s="217" t="s">
        <v>86</v>
      </c>
      <c r="D12" s="217" t="s">
        <v>87</v>
      </c>
      <c r="E12" s="217" t="s">
        <v>88</v>
      </c>
      <c r="F12" s="217" t="s">
        <v>89</v>
      </c>
      <c r="G12" s="217" t="s">
        <v>90</v>
      </c>
      <c r="H12" s="217" t="s">
        <v>91</v>
      </c>
      <c r="I12" s="217" t="s">
        <v>92</v>
      </c>
      <c r="J12" s="217" t="s">
        <v>93</v>
      </c>
      <c r="K12" s="217" t="s">
        <v>94</v>
      </c>
      <c r="L12" s="217" t="s">
        <v>95</v>
      </c>
      <c r="M12" s="217" t="s">
        <v>96</v>
      </c>
    </row>
    <row r="13" spans="1:13" s="11" customFormat="1" ht="16.5">
      <c r="A13" s="13" t="s">
        <v>0</v>
      </c>
      <c r="B13" s="200">
        <v>994.705049561</v>
      </c>
      <c r="C13" s="200">
        <v>438.094891227</v>
      </c>
      <c r="D13" s="200">
        <v>778.470397221</v>
      </c>
      <c r="E13" s="200">
        <v>851.780818061</v>
      </c>
      <c r="F13" s="200">
        <v>987.090177169</v>
      </c>
      <c r="G13" s="200">
        <v>653.167431136</v>
      </c>
      <c r="H13" s="200">
        <v>642.599700324</v>
      </c>
      <c r="I13" s="200">
        <v>424.290100732</v>
      </c>
      <c r="J13" s="200">
        <v>523.276123985</v>
      </c>
      <c r="K13" s="200">
        <v>630.851390555</v>
      </c>
      <c r="L13" s="200">
        <v>648.167708446</v>
      </c>
      <c r="M13" s="200">
        <v>359.103208694</v>
      </c>
    </row>
    <row r="14" spans="1:13" s="11" customFormat="1" ht="16.5">
      <c r="A14" s="13" t="s">
        <v>1</v>
      </c>
      <c r="B14" s="200">
        <v>4774.18</v>
      </c>
      <c r="C14" s="200">
        <v>2863.56</v>
      </c>
      <c r="D14" s="200">
        <v>4052.98</v>
      </c>
      <c r="E14" s="200">
        <v>3929.7</v>
      </c>
      <c r="F14" s="200">
        <v>3934.91</v>
      </c>
      <c r="G14" s="200">
        <v>3392.89</v>
      </c>
      <c r="H14" s="200">
        <v>3813.57</v>
      </c>
      <c r="I14" s="200">
        <v>3551.04</v>
      </c>
      <c r="J14" s="200">
        <v>3179.5</v>
      </c>
      <c r="K14" s="200">
        <v>3558.6</v>
      </c>
      <c r="L14" s="200">
        <v>3427.18</v>
      </c>
      <c r="M14" s="200">
        <v>3485.34</v>
      </c>
    </row>
    <row r="15" s="11" customFormat="1" ht="16.5">
      <c r="A15" s="13" t="s">
        <v>2</v>
      </c>
    </row>
    <row r="16" spans="1:13" s="11" customFormat="1" ht="16.5">
      <c r="A16" s="13" t="s">
        <v>0</v>
      </c>
      <c r="B16" s="216">
        <v>0.99</v>
      </c>
      <c r="C16" s="216">
        <v>0.44</v>
      </c>
      <c r="D16" s="216">
        <v>0.78</v>
      </c>
      <c r="E16" s="216">
        <v>0.85</v>
      </c>
      <c r="F16" s="216">
        <v>0.99</v>
      </c>
      <c r="G16" s="216">
        <v>0.65</v>
      </c>
      <c r="H16" s="216">
        <v>0.64</v>
      </c>
      <c r="I16" s="216">
        <v>0.42</v>
      </c>
      <c r="J16" s="216">
        <v>0.52</v>
      </c>
      <c r="K16" s="216">
        <v>0.63</v>
      </c>
      <c r="L16" s="216">
        <v>0.65</v>
      </c>
      <c r="M16" s="216">
        <v>0.36</v>
      </c>
    </row>
    <row r="17" spans="1:13" s="11" customFormat="1" ht="16.5">
      <c r="A17" s="13" t="s">
        <v>1</v>
      </c>
      <c r="B17" s="216">
        <v>4.77</v>
      </c>
      <c r="C17" s="216">
        <v>2.86</v>
      </c>
      <c r="D17" s="216">
        <v>4.05</v>
      </c>
      <c r="E17" s="216">
        <v>3.93</v>
      </c>
      <c r="F17" s="216">
        <v>3.93</v>
      </c>
      <c r="G17" s="216">
        <v>3.39</v>
      </c>
      <c r="H17" s="216">
        <v>3.81</v>
      </c>
      <c r="I17" s="216">
        <v>3.55</v>
      </c>
      <c r="J17" s="216">
        <v>3.18</v>
      </c>
      <c r="K17" s="216">
        <v>3.56</v>
      </c>
      <c r="L17" s="216">
        <v>3.43</v>
      </c>
      <c r="M17" s="216">
        <v>3.49</v>
      </c>
    </row>
    <row r="18" spans="2:13" ht="15.75">
      <c r="B18" s="10">
        <v>4774184358642</v>
      </c>
      <c r="C18" s="10">
        <f aca="true" t="shared" si="0" ref="C18:C29">B18/1000000000</f>
        <v>4774.184358642</v>
      </c>
      <c r="D18" s="10">
        <f aca="true" t="shared" si="1" ref="D18:D29">C18/1000</f>
        <v>4.774184358642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2:4" ht="15.75">
      <c r="B19" s="1">
        <v>2863559772055</v>
      </c>
      <c r="C19" s="10">
        <f t="shared" si="0"/>
        <v>2863.559772055</v>
      </c>
      <c r="D19" s="10">
        <f t="shared" si="1"/>
        <v>2.863559772055</v>
      </c>
    </row>
    <row r="20" spans="2:4" ht="15.75">
      <c r="B20" s="1">
        <v>4052983229759</v>
      </c>
      <c r="C20" s="10">
        <f t="shared" si="0"/>
        <v>4052.983229759</v>
      </c>
      <c r="D20" s="10">
        <f t="shared" si="1"/>
        <v>4.0529832297590005</v>
      </c>
    </row>
    <row r="21" spans="2:4" ht="15.75">
      <c r="B21" s="1">
        <v>3929695286768</v>
      </c>
      <c r="C21" s="10">
        <f t="shared" si="0"/>
        <v>3929.695286768</v>
      </c>
      <c r="D21" s="10">
        <f t="shared" si="1"/>
        <v>3.929695286768</v>
      </c>
    </row>
    <row r="22" spans="2:4" ht="15.75">
      <c r="B22" s="1">
        <v>3934906698081</v>
      </c>
      <c r="C22" s="10">
        <f t="shared" si="0"/>
        <v>3934.906698081</v>
      </c>
      <c r="D22" s="10">
        <f t="shared" si="1"/>
        <v>3.934906698081</v>
      </c>
    </row>
    <row r="23" spans="2:4" ht="15.75">
      <c r="B23" s="1">
        <v>3392886289129</v>
      </c>
      <c r="C23" s="10">
        <f t="shared" si="0"/>
        <v>3392.886289129</v>
      </c>
      <c r="D23" s="10">
        <f t="shared" si="1"/>
        <v>3.392886289129</v>
      </c>
    </row>
    <row r="24" spans="2:4" ht="15.75">
      <c r="B24" s="1">
        <v>3813573216081</v>
      </c>
      <c r="C24" s="10">
        <f t="shared" si="0"/>
        <v>3813.573216081</v>
      </c>
      <c r="D24" s="10">
        <f t="shared" si="1"/>
        <v>3.8135732160809996</v>
      </c>
    </row>
    <row r="25" spans="2:4" ht="15.75">
      <c r="B25" s="1">
        <v>3551040786382</v>
      </c>
      <c r="C25" s="10">
        <f t="shared" si="0"/>
        <v>3551.040786382</v>
      </c>
      <c r="D25" s="10">
        <f t="shared" si="1"/>
        <v>3.551040786382</v>
      </c>
    </row>
    <row r="26" spans="2:4" ht="15.75">
      <c r="B26" s="1">
        <v>3179496552968</v>
      </c>
      <c r="C26" s="10">
        <f t="shared" si="0"/>
        <v>3179.496552968</v>
      </c>
      <c r="D26" s="10">
        <f t="shared" si="1"/>
        <v>3.1794965529679997</v>
      </c>
    </row>
    <row r="27" spans="2:4" ht="15.75">
      <c r="B27" s="1">
        <v>3558600575190</v>
      </c>
      <c r="C27" s="10">
        <f t="shared" si="0"/>
        <v>3558.60057519</v>
      </c>
      <c r="D27" s="10">
        <f t="shared" si="1"/>
        <v>3.5586005751900003</v>
      </c>
    </row>
    <row r="28" spans="2:4" ht="15.75">
      <c r="B28" s="1">
        <v>3427183313693</v>
      </c>
      <c r="C28" s="10">
        <f t="shared" si="0"/>
        <v>3427.183313693</v>
      </c>
      <c r="D28" s="10">
        <f t="shared" si="1"/>
        <v>3.427183313693</v>
      </c>
    </row>
    <row r="29" spans="2:4" ht="15.75">
      <c r="B29" s="1">
        <v>3485338320376</v>
      </c>
      <c r="C29" s="10">
        <f t="shared" si="0"/>
        <v>3485.338320376</v>
      </c>
      <c r="D29" s="10">
        <f t="shared" si="1"/>
        <v>3.485338320376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&amp;C第 &amp;P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"/>
  <sheetViews>
    <sheetView zoomScalePageLayoutView="0" workbookViewId="0" topLeftCell="A1">
      <selection activeCell="M16" sqref="M16"/>
    </sheetView>
  </sheetViews>
  <sheetFormatPr defaultColWidth="9.00390625" defaultRowHeight="16.5"/>
  <sheetData>
    <row r="1" spans="1:9" s="14" customFormat="1" ht="51" customHeight="1">
      <c r="A1" s="365" t="s">
        <v>221</v>
      </c>
      <c r="B1" s="365"/>
      <c r="C1" s="365"/>
      <c r="D1" s="365"/>
      <c r="E1" s="365"/>
      <c r="F1" s="365"/>
      <c r="G1" s="365"/>
      <c r="H1" s="365"/>
      <c r="I1" s="365"/>
    </row>
    <row r="2" ht="16.5">
      <c r="A2" s="1"/>
    </row>
  </sheetData>
  <sheetProtection/>
  <mergeCells count="1">
    <mergeCell ref="A1:I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L1:R23"/>
  <sheetViews>
    <sheetView zoomScalePageLayoutView="0" workbookViewId="0" topLeftCell="A1">
      <selection activeCell="Q7" sqref="Q7"/>
    </sheetView>
  </sheetViews>
  <sheetFormatPr defaultColWidth="9.00390625" defaultRowHeight="16.5"/>
  <cols>
    <col min="1" max="1" width="13.00390625" style="0" customWidth="1"/>
    <col min="2" max="2" width="17.50390625" style="0" customWidth="1"/>
    <col min="3" max="3" width="13.25390625" style="0" customWidth="1"/>
    <col min="12" max="12" width="12.75390625" style="0" customWidth="1"/>
    <col min="14" max="14" width="12.75390625" style="0" customWidth="1"/>
  </cols>
  <sheetData>
    <row r="1" spans="12:18" ht="16.5">
      <c r="L1" s="278" t="s">
        <v>120</v>
      </c>
      <c r="M1" s="279"/>
      <c r="N1" s="279"/>
      <c r="O1" s="279"/>
      <c r="P1" s="279"/>
      <c r="Q1" s="279"/>
      <c r="R1" s="279"/>
    </row>
    <row r="2" spans="12:18" ht="16.5">
      <c r="L2" s="280"/>
      <c r="M2" s="281"/>
      <c r="N2" s="281"/>
      <c r="O2" s="281"/>
      <c r="P2" s="281"/>
      <c r="Q2" s="281"/>
      <c r="R2" s="281"/>
    </row>
    <row r="3" spans="12:14" ht="132.75" thickBot="1">
      <c r="L3" s="282" t="s">
        <v>76</v>
      </c>
      <c r="M3" s="283" t="s">
        <v>121</v>
      </c>
      <c r="N3" s="284" t="s">
        <v>122</v>
      </c>
    </row>
    <row r="4" spans="12:14" ht="16.5">
      <c r="L4" s="306" t="s">
        <v>145</v>
      </c>
      <c r="M4" s="285">
        <f>N4*0.001</f>
        <v>20.2656</v>
      </c>
      <c r="N4" s="286">
        <v>20265.6</v>
      </c>
    </row>
    <row r="5" spans="12:14" ht="16.5">
      <c r="L5" s="307" t="s">
        <v>146</v>
      </c>
      <c r="M5" s="285">
        <f aca="true" t="shared" si="0" ref="M5:M23">N5*0.001</f>
        <v>115.60000000000001</v>
      </c>
      <c r="N5" s="286">
        <v>115600</v>
      </c>
    </row>
    <row r="6" spans="12:14" ht="16.5">
      <c r="L6" s="307" t="s">
        <v>147</v>
      </c>
      <c r="M6" s="285">
        <f t="shared" si="0"/>
        <v>17.132</v>
      </c>
      <c r="N6" s="286">
        <v>17132</v>
      </c>
    </row>
    <row r="7" spans="12:14" ht="16.5">
      <c r="L7" s="307" t="s">
        <v>148</v>
      </c>
      <c r="M7" s="285">
        <f t="shared" si="0"/>
        <v>108.83126666666666</v>
      </c>
      <c r="N7" s="286">
        <v>108831.26666666666</v>
      </c>
    </row>
    <row r="8" spans="12:14" ht="16.5">
      <c r="L8" s="307" t="s">
        <v>149</v>
      </c>
      <c r="M8" s="285">
        <f t="shared" si="0"/>
        <v>14.632</v>
      </c>
      <c r="N8" s="286">
        <v>14632</v>
      </c>
    </row>
    <row r="9" spans="12:14" ht="16.5">
      <c r="L9" s="307" t="s">
        <v>150</v>
      </c>
      <c r="M9" s="285">
        <f t="shared" si="0"/>
        <v>74.94666666666667</v>
      </c>
      <c r="N9" s="286">
        <v>74946.66666666667</v>
      </c>
    </row>
    <row r="10" spans="12:14" ht="16.5">
      <c r="L10" s="307" t="s">
        <v>151</v>
      </c>
      <c r="M10" s="285">
        <f t="shared" si="0"/>
        <v>27.06666666666667</v>
      </c>
      <c r="N10" s="286">
        <v>27066.666666666668</v>
      </c>
    </row>
    <row r="11" spans="12:14" ht="16.5">
      <c r="L11" s="307" t="s">
        <v>152</v>
      </c>
      <c r="M11" s="285">
        <f t="shared" si="0"/>
        <v>33.4</v>
      </c>
      <c r="N11" s="286">
        <v>33400</v>
      </c>
    </row>
    <row r="12" spans="12:14" ht="16.5">
      <c r="L12" s="307" t="s">
        <v>153</v>
      </c>
      <c r="M12" s="285">
        <f t="shared" si="0"/>
        <v>21.833066666666667</v>
      </c>
      <c r="N12" s="286">
        <v>21833.066666666666</v>
      </c>
    </row>
    <row r="13" spans="12:14" ht="16.5">
      <c r="L13" s="307" t="s">
        <v>154</v>
      </c>
      <c r="M13" s="285">
        <f t="shared" si="0"/>
        <v>153.26520000000002</v>
      </c>
      <c r="N13" s="286">
        <v>153265.2</v>
      </c>
    </row>
    <row r="14" spans="12:14" ht="16.5">
      <c r="L14" s="307" t="s">
        <v>155</v>
      </c>
      <c r="M14" s="285">
        <f t="shared" si="0"/>
        <v>86.53333333333333</v>
      </c>
      <c r="N14" s="286">
        <v>86533.33333333333</v>
      </c>
    </row>
    <row r="15" spans="12:14" ht="16.5">
      <c r="L15" s="307" t="s">
        <v>156</v>
      </c>
      <c r="M15" s="285">
        <f t="shared" si="0"/>
        <v>170.73246666666668</v>
      </c>
      <c r="N15" s="286">
        <v>170732.46666666667</v>
      </c>
    </row>
    <row r="16" spans="12:14" ht="16.5">
      <c r="L16" s="307" t="s">
        <v>157</v>
      </c>
      <c r="M16" s="285">
        <f t="shared" si="0"/>
        <v>12.857000000000001</v>
      </c>
      <c r="N16" s="286">
        <v>12857</v>
      </c>
    </row>
    <row r="17" spans="12:14" ht="16.5">
      <c r="L17" s="307" t="s">
        <v>158</v>
      </c>
      <c r="M17" s="285">
        <f t="shared" si="0"/>
        <v>11.60657142857143</v>
      </c>
      <c r="N17" s="286">
        <v>11606.57142857143</v>
      </c>
    </row>
    <row r="18" spans="12:14" ht="16.5">
      <c r="L18" s="307" t="s">
        <v>159</v>
      </c>
      <c r="M18" s="285">
        <f t="shared" si="0"/>
        <v>103.86666666666667</v>
      </c>
      <c r="N18" s="286">
        <v>103866.66666666667</v>
      </c>
    </row>
    <row r="19" spans="12:14" ht="16.5">
      <c r="L19" s="307" t="s">
        <v>160</v>
      </c>
      <c r="M19" s="285">
        <f t="shared" si="0"/>
        <v>48.333333333333336</v>
      </c>
      <c r="N19" s="286">
        <v>48333.333333333336</v>
      </c>
    </row>
    <row r="20" spans="12:14" ht="16.5">
      <c r="L20" s="307" t="s">
        <v>161</v>
      </c>
      <c r="M20" s="285">
        <f t="shared" si="0"/>
        <v>174.46428571428572</v>
      </c>
      <c r="N20" s="286">
        <v>174464.2857142857</v>
      </c>
    </row>
    <row r="21" spans="12:14" ht="16.5">
      <c r="L21" s="307" t="s">
        <v>162</v>
      </c>
      <c r="M21" s="285">
        <f t="shared" si="0"/>
        <v>35.33266666666667</v>
      </c>
      <c r="N21" s="286">
        <v>35332.666666666664</v>
      </c>
    </row>
    <row r="22" spans="12:14" ht="16.5">
      <c r="L22" s="307" t="s">
        <v>163</v>
      </c>
      <c r="M22" s="285">
        <f t="shared" si="0"/>
        <v>9.433333333333334</v>
      </c>
      <c r="N22" s="286">
        <v>9433.333333333334</v>
      </c>
    </row>
    <row r="23" spans="12:14" ht="16.5">
      <c r="L23" s="307" t="s">
        <v>164</v>
      </c>
      <c r="M23" s="285">
        <f t="shared" si="0"/>
        <v>53.89933333333334</v>
      </c>
      <c r="N23" s="286">
        <v>53899.333333333336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16"/>
  <sheetViews>
    <sheetView view="pageBreakPreview" zoomScale="60" zoomScalePageLayoutView="0" workbookViewId="0" topLeftCell="A1">
      <selection activeCell="J33" sqref="J33"/>
    </sheetView>
  </sheetViews>
  <sheetFormatPr defaultColWidth="9.00390625" defaultRowHeight="16.5"/>
  <cols>
    <col min="1" max="1" width="7.25390625" style="0" customWidth="1"/>
    <col min="2" max="2" width="17.25390625" style="0" customWidth="1"/>
    <col min="3" max="3" width="17.50390625" style="0" customWidth="1"/>
    <col min="4" max="4" width="16.125" style="0" bestFit="1" customWidth="1"/>
    <col min="5" max="5" width="16.00390625" style="0" customWidth="1"/>
    <col min="11" max="13" width="11.625" style="0" customWidth="1"/>
  </cols>
  <sheetData>
    <row r="1" spans="1:15" ht="49.5" customHeight="1">
      <c r="A1" s="366" t="s">
        <v>166</v>
      </c>
      <c r="B1" s="366"/>
      <c r="C1" s="366"/>
      <c r="D1" s="366"/>
      <c r="E1" s="366"/>
      <c r="F1" s="366"/>
      <c r="G1" s="366"/>
      <c r="H1" s="366"/>
      <c r="J1" s="287" t="s">
        <v>123</v>
      </c>
      <c r="K1" s="287"/>
      <c r="L1" s="287"/>
      <c r="M1" s="287"/>
      <c r="N1" s="279"/>
      <c r="O1" s="279"/>
    </row>
    <row r="2" spans="10:14" ht="16.5" customHeight="1">
      <c r="J2" s="288" t="s">
        <v>112</v>
      </c>
      <c r="K2" s="289"/>
      <c r="L2" s="289"/>
      <c r="M2" s="289"/>
      <c r="N2" s="289"/>
    </row>
    <row r="3" spans="10:14" ht="66">
      <c r="J3" s="290" t="s">
        <v>165</v>
      </c>
      <c r="K3" s="291" t="s">
        <v>124</v>
      </c>
      <c r="L3" s="291" t="s">
        <v>125</v>
      </c>
      <c r="M3" s="292" t="s">
        <v>111</v>
      </c>
      <c r="N3" s="291" t="s">
        <v>126</v>
      </c>
    </row>
    <row r="4" spans="10:14" ht="16.5" customHeight="1">
      <c r="J4" s="293" t="s">
        <v>55</v>
      </c>
      <c r="K4" s="294">
        <v>408760</v>
      </c>
      <c r="L4" s="294">
        <f>M4-K4</f>
        <v>433636</v>
      </c>
      <c r="M4" s="294">
        <v>842396</v>
      </c>
      <c r="N4" s="295">
        <f>K4/M4</f>
        <v>0.485234972625701</v>
      </c>
    </row>
    <row r="5" spans="10:14" ht="16.5" customHeight="1">
      <c r="J5" s="293" t="s">
        <v>86</v>
      </c>
      <c r="K5" s="294">
        <v>457548</v>
      </c>
      <c r="L5" s="294">
        <f aca="true" t="shared" si="0" ref="L5:L15">M5-K5</f>
        <v>526779.3</v>
      </c>
      <c r="M5" s="294">
        <v>984327.3</v>
      </c>
      <c r="N5" s="295">
        <f aca="true" t="shared" si="1" ref="N5:N15">K5/M5</f>
        <v>0.4648331911550152</v>
      </c>
    </row>
    <row r="6" spans="10:14" ht="16.5" customHeight="1">
      <c r="J6" s="293" t="s">
        <v>87</v>
      </c>
      <c r="K6" s="294">
        <v>472095.9</v>
      </c>
      <c r="L6" s="294">
        <f t="shared" si="0"/>
        <v>626586.9</v>
      </c>
      <c r="M6" s="294">
        <v>1098682.8</v>
      </c>
      <c r="N6" s="295">
        <f t="shared" si="1"/>
        <v>0.42969262829999705</v>
      </c>
    </row>
    <row r="7" spans="10:14" ht="16.5" customHeight="1">
      <c r="J7" s="293" t="s">
        <v>88</v>
      </c>
      <c r="K7" s="294">
        <v>510935.9</v>
      </c>
      <c r="L7" s="294">
        <f t="shared" si="0"/>
        <v>630530.4</v>
      </c>
      <c r="M7" s="294">
        <v>1141466.3</v>
      </c>
      <c r="N7" s="295">
        <f t="shared" si="1"/>
        <v>0.4476136527201898</v>
      </c>
    </row>
    <row r="8" spans="10:14" ht="16.5">
      <c r="J8" s="293" t="s">
        <v>89</v>
      </c>
      <c r="K8" s="294">
        <v>437931.9</v>
      </c>
      <c r="L8" s="294">
        <f t="shared" si="0"/>
        <v>537954.4</v>
      </c>
      <c r="M8" s="294">
        <v>975886.3</v>
      </c>
      <c r="N8" s="295">
        <f t="shared" si="1"/>
        <v>0.448752995097892</v>
      </c>
    </row>
    <row r="9" spans="10:14" ht="16.5">
      <c r="J9" s="293" t="s">
        <v>90</v>
      </c>
      <c r="K9" s="294">
        <v>623718.7</v>
      </c>
      <c r="L9" s="294">
        <f t="shared" si="0"/>
        <v>657403.6000000001</v>
      </c>
      <c r="M9" s="294">
        <v>1281122.3</v>
      </c>
      <c r="N9" s="295">
        <f t="shared" si="1"/>
        <v>0.4868533628678542</v>
      </c>
    </row>
    <row r="10" spans="10:14" ht="16.5">
      <c r="J10" s="293" t="s">
        <v>91</v>
      </c>
      <c r="K10" s="294">
        <v>601887.9</v>
      </c>
      <c r="L10" s="294">
        <f t="shared" si="0"/>
        <v>621163.2000000001</v>
      </c>
      <c r="M10" s="294">
        <v>1223051.1</v>
      </c>
      <c r="N10" s="295">
        <f t="shared" si="1"/>
        <v>0.49211999400515644</v>
      </c>
    </row>
    <row r="11" spans="10:14" ht="16.5">
      <c r="J11" s="293" t="s">
        <v>92</v>
      </c>
      <c r="K11" s="294">
        <v>466194.3</v>
      </c>
      <c r="L11" s="294">
        <f t="shared" si="0"/>
        <v>549622.2</v>
      </c>
      <c r="M11" s="294">
        <v>1015816.5</v>
      </c>
      <c r="N11" s="295">
        <f t="shared" si="1"/>
        <v>0.4589355459376767</v>
      </c>
    </row>
    <row r="12" spans="10:14" ht="16.5">
      <c r="J12" s="293" t="s">
        <v>93</v>
      </c>
      <c r="K12" s="294">
        <v>493786.1</v>
      </c>
      <c r="L12" s="294">
        <f t="shared" si="0"/>
        <v>503003.5</v>
      </c>
      <c r="M12" s="294">
        <v>996789.6</v>
      </c>
      <c r="N12" s="295">
        <f t="shared" si="1"/>
        <v>0.49537645657619217</v>
      </c>
    </row>
    <row r="13" spans="10:14" ht="16.5">
      <c r="J13" s="293" t="s">
        <v>94</v>
      </c>
      <c r="K13" s="294">
        <v>520885.8</v>
      </c>
      <c r="L13" s="294">
        <f t="shared" si="0"/>
        <v>616518.3999999999</v>
      </c>
      <c r="M13" s="294">
        <v>1137404.2</v>
      </c>
      <c r="N13" s="295">
        <f t="shared" si="1"/>
        <v>0.45796015172090976</v>
      </c>
    </row>
    <row r="14" spans="10:14" ht="16.5">
      <c r="J14" s="293" t="s">
        <v>95</v>
      </c>
      <c r="K14" s="294">
        <v>326319.9</v>
      </c>
      <c r="L14" s="294">
        <f t="shared" si="0"/>
        <v>386394.19999999995</v>
      </c>
      <c r="M14" s="294">
        <v>712714.1</v>
      </c>
      <c r="N14" s="295">
        <f t="shared" si="1"/>
        <v>0.4578552606157224</v>
      </c>
    </row>
    <row r="15" spans="10:14" ht="16.5">
      <c r="J15" s="293" t="s">
        <v>96</v>
      </c>
      <c r="K15" s="294">
        <v>271409.8</v>
      </c>
      <c r="L15" s="294">
        <f t="shared" si="0"/>
        <v>331928.3</v>
      </c>
      <c r="M15" s="294">
        <v>603338.1</v>
      </c>
      <c r="N15" s="295">
        <f t="shared" si="1"/>
        <v>0.4498469431981836</v>
      </c>
    </row>
    <row r="16" ht="16.5">
      <c r="J16" s="296"/>
    </row>
    <row r="19" ht="24.75" customHeight="1"/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J45"/>
  <sheetViews>
    <sheetView view="pageBreakPreview" zoomScale="84" zoomScaleSheetLayoutView="84" zoomScalePageLayoutView="0" workbookViewId="0" topLeftCell="A1">
      <selection activeCell="N29" sqref="N29"/>
    </sheetView>
  </sheetViews>
  <sheetFormatPr defaultColWidth="9.00390625" defaultRowHeight="16.5"/>
  <cols>
    <col min="6" max="6" width="18.375" style="0" bestFit="1" customWidth="1"/>
    <col min="7" max="7" width="16.125" style="0" bestFit="1" customWidth="1"/>
    <col min="8" max="8" width="18.375" style="0" bestFit="1" customWidth="1"/>
    <col min="12" max="12" width="37.75390625" style="0" customWidth="1"/>
  </cols>
  <sheetData>
    <row r="1" spans="1:10" s="128" customFormat="1" ht="45.75" customHeight="1">
      <c r="A1" s="367" t="s">
        <v>196</v>
      </c>
      <c r="B1" s="367"/>
      <c r="C1" s="367"/>
      <c r="D1" s="367"/>
      <c r="E1" s="367"/>
      <c r="F1" s="367"/>
      <c r="G1" s="367"/>
      <c r="H1" s="367"/>
      <c r="I1" s="367"/>
      <c r="J1" s="367"/>
    </row>
    <row r="33" spans="5:7" ht="16.5">
      <c r="E33" t="s">
        <v>77</v>
      </c>
      <c r="F33" s="132">
        <v>2013</v>
      </c>
      <c r="G33" s="132">
        <v>2014</v>
      </c>
    </row>
    <row r="34" spans="5:8" ht="16.5">
      <c r="E34" s="45" t="s">
        <v>55</v>
      </c>
      <c r="F34" s="129">
        <v>821.768</v>
      </c>
      <c r="G34" s="129">
        <v>813.49</v>
      </c>
      <c r="H34" s="130"/>
    </row>
    <row r="35" spans="5:8" ht="16.5">
      <c r="E35" s="45" t="s">
        <v>86</v>
      </c>
      <c r="F35" s="129">
        <v>813.938</v>
      </c>
      <c r="G35" s="129">
        <v>798.137</v>
      </c>
      <c r="H35" s="130"/>
    </row>
    <row r="36" spans="5:8" ht="16.5">
      <c r="E36" s="45" t="s">
        <v>87</v>
      </c>
      <c r="F36" s="129">
        <v>788.234</v>
      </c>
      <c r="G36" s="129">
        <v>763.432</v>
      </c>
      <c r="H36" s="130"/>
    </row>
    <row r="37" spans="5:8" ht="16.5">
      <c r="E37" s="45" t="s">
        <v>88</v>
      </c>
      <c r="F37" s="129">
        <v>765.2090000000001</v>
      </c>
      <c r="G37" s="129">
        <v>780.363</v>
      </c>
      <c r="H37" s="130"/>
    </row>
    <row r="38" spans="5:8" ht="16.5">
      <c r="E38" s="45" t="s">
        <v>89</v>
      </c>
      <c r="F38" s="129">
        <v>793.127</v>
      </c>
      <c r="G38" s="129">
        <v>806.277</v>
      </c>
      <c r="H38" s="130"/>
    </row>
    <row r="39" spans="5:8" ht="16.5">
      <c r="E39" s="45" t="s">
        <v>90</v>
      </c>
      <c r="F39" s="129">
        <v>843.703</v>
      </c>
      <c r="G39" s="129">
        <v>803.264</v>
      </c>
      <c r="H39" s="130"/>
    </row>
    <row r="40" spans="5:8" ht="16.5">
      <c r="E40" s="45" t="s">
        <v>91</v>
      </c>
      <c r="F40" s="129">
        <v>854.19</v>
      </c>
      <c r="G40" s="129">
        <v>864.15</v>
      </c>
      <c r="H40" s="130"/>
    </row>
    <row r="41" spans="5:8" ht="16.5">
      <c r="E41" s="45" t="s">
        <v>92</v>
      </c>
      <c r="F41" s="129">
        <v>856.0139999999999</v>
      </c>
      <c r="G41" s="129">
        <v>941.25</v>
      </c>
      <c r="H41" s="130"/>
    </row>
    <row r="42" spans="5:8" ht="16.5">
      <c r="E42" s="45" t="s">
        <v>93</v>
      </c>
      <c r="F42" s="129">
        <v>832.346</v>
      </c>
      <c r="G42" s="129">
        <v>978.8220000000001</v>
      </c>
      <c r="H42" s="130"/>
    </row>
    <row r="43" spans="5:8" ht="16.5">
      <c r="E43" s="45" t="s">
        <v>94</v>
      </c>
      <c r="F43" s="129">
        <v>829.569</v>
      </c>
      <c r="G43" s="129">
        <v>1028.841</v>
      </c>
      <c r="H43" s="130"/>
    </row>
    <row r="44" spans="5:8" ht="16.5">
      <c r="E44" s="45" t="s">
        <v>95</v>
      </c>
      <c r="F44" s="129">
        <v>839.7719999999999</v>
      </c>
      <c r="G44" s="129">
        <v>1062.342</v>
      </c>
      <c r="H44" s="130"/>
    </row>
    <row r="45" spans="5:8" ht="16.5">
      <c r="E45" s="45" t="s">
        <v>96</v>
      </c>
      <c r="F45" s="129">
        <v>836.953</v>
      </c>
      <c r="G45" s="129">
        <v>1101.634</v>
      </c>
      <c r="H45" s="130"/>
    </row>
  </sheetData>
  <sheetProtection/>
  <mergeCells count="1">
    <mergeCell ref="A1:J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J49"/>
  <sheetViews>
    <sheetView view="pageBreakPreview" zoomScale="60" zoomScaleNormal="98" zoomScalePageLayoutView="0" workbookViewId="0" topLeftCell="A1">
      <selection activeCell="O16" sqref="O16"/>
    </sheetView>
  </sheetViews>
  <sheetFormatPr defaultColWidth="9.00390625" defaultRowHeight="16.5"/>
  <cols>
    <col min="10" max="10" width="14.625" style="0" customWidth="1"/>
  </cols>
  <sheetData>
    <row r="1" spans="1:10" s="131" customFormat="1" ht="46.5" customHeight="1">
      <c r="A1" s="368" t="s">
        <v>197</v>
      </c>
      <c r="B1" s="368"/>
      <c r="C1" s="368"/>
      <c r="D1" s="368"/>
      <c r="E1" s="368"/>
      <c r="F1" s="368"/>
      <c r="G1" s="368"/>
      <c r="H1" s="368"/>
      <c r="I1" s="368"/>
      <c r="J1" s="368"/>
    </row>
    <row r="34" spans="7:8" ht="16.5">
      <c r="G34" s="132">
        <v>2013</v>
      </c>
      <c r="H34" s="132">
        <v>2014</v>
      </c>
    </row>
    <row r="35" spans="6:8" ht="16.5">
      <c r="F35" s="45" t="s">
        <v>55</v>
      </c>
      <c r="G35" s="129">
        <v>170.7831</v>
      </c>
      <c r="H35" s="129">
        <v>341.43</v>
      </c>
    </row>
    <row r="36" spans="6:8" ht="16.5">
      <c r="F36" s="45" t="s">
        <v>86</v>
      </c>
      <c r="G36" s="129">
        <v>184.4314</v>
      </c>
      <c r="H36" s="129">
        <v>330.7176</v>
      </c>
    </row>
    <row r="37" spans="6:8" ht="16.5">
      <c r="F37" s="45" t="s">
        <v>87</v>
      </c>
      <c r="G37" s="129">
        <v>187.01330000000002</v>
      </c>
      <c r="H37" s="129">
        <v>305.9559</v>
      </c>
    </row>
    <row r="38" spans="6:8" ht="16.5">
      <c r="F38" s="45" t="s">
        <v>88</v>
      </c>
      <c r="G38" s="129">
        <v>198.63320000000002</v>
      </c>
      <c r="H38" s="129">
        <v>357.68870000000004</v>
      </c>
    </row>
    <row r="39" spans="6:8" ht="16.5">
      <c r="F39" s="45" t="s">
        <v>89</v>
      </c>
      <c r="G39" s="129">
        <v>242.15030000000002</v>
      </c>
      <c r="H39" s="129">
        <v>346.9834000000001</v>
      </c>
    </row>
    <row r="40" spans="6:8" ht="16.5">
      <c r="F40" s="45" t="s">
        <v>90</v>
      </c>
      <c r="G40" s="129">
        <v>214.9716</v>
      </c>
      <c r="H40" s="129">
        <v>314.98440000000005</v>
      </c>
    </row>
    <row r="41" spans="6:8" ht="16.5">
      <c r="F41" s="45" t="s">
        <v>91</v>
      </c>
      <c r="G41" s="129">
        <v>250.6653</v>
      </c>
      <c r="H41" s="129">
        <v>327.72</v>
      </c>
    </row>
    <row r="42" spans="6:8" ht="16.5">
      <c r="F42" s="45" t="s">
        <v>92</v>
      </c>
      <c r="G42" s="129">
        <v>226.1429</v>
      </c>
      <c r="H42" s="129">
        <v>380.38</v>
      </c>
    </row>
    <row r="43" spans="6:8" ht="16.5">
      <c r="F43" s="45" t="s">
        <v>93</v>
      </c>
      <c r="G43" s="129">
        <v>226.03889999999998</v>
      </c>
      <c r="H43" s="129">
        <v>397.41380000000004</v>
      </c>
    </row>
    <row r="44" spans="6:8" ht="16.5">
      <c r="F44" s="45" t="s">
        <v>94</v>
      </c>
      <c r="G44" s="129">
        <v>250.03979999999999</v>
      </c>
      <c r="H44" s="129">
        <v>461.75780000000003</v>
      </c>
    </row>
    <row r="45" spans="6:8" ht="16.5">
      <c r="F45" s="45" t="s">
        <v>95</v>
      </c>
      <c r="G45" s="129">
        <v>270.28560000000004</v>
      </c>
      <c r="H45" s="129">
        <v>572.3752</v>
      </c>
    </row>
    <row r="46" spans="6:8" ht="16.5">
      <c r="F46" s="45" t="s">
        <v>96</v>
      </c>
      <c r="G46" s="129">
        <v>301.7532</v>
      </c>
      <c r="H46" s="129">
        <v>508.5137</v>
      </c>
    </row>
    <row r="47" ht="16.5">
      <c r="F47" s="45"/>
    </row>
    <row r="48" ht="16.5">
      <c r="F48" s="45"/>
    </row>
    <row r="49" ht="16.5">
      <c r="F49" s="45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J67"/>
  <sheetViews>
    <sheetView view="pageBreakPreview" zoomScale="98" zoomScaleSheetLayoutView="98" zoomScalePageLayoutView="0" workbookViewId="0" topLeftCell="A1">
      <selection activeCell="K12" sqref="K12"/>
    </sheetView>
  </sheetViews>
  <sheetFormatPr defaultColWidth="9.00390625" defaultRowHeight="16.5"/>
  <cols>
    <col min="3" max="3" width="9.625" style="0" bestFit="1" customWidth="1"/>
    <col min="10" max="10" width="14.75390625" style="0" customWidth="1"/>
  </cols>
  <sheetData>
    <row r="1" spans="1:10" ht="47.25" customHeight="1">
      <c r="A1" s="367" t="s">
        <v>198</v>
      </c>
      <c r="B1" s="367"/>
      <c r="C1" s="367"/>
      <c r="D1" s="367"/>
      <c r="E1" s="367"/>
      <c r="F1" s="367"/>
      <c r="G1" s="367"/>
      <c r="H1" s="367"/>
      <c r="I1" s="367"/>
      <c r="J1" s="367"/>
    </row>
    <row r="22" spans="6:7" s="240" customFormat="1" ht="16.5">
      <c r="F22" s="242">
        <v>2013</v>
      </c>
      <c r="G22" s="242">
        <v>2014</v>
      </c>
    </row>
    <row r="23" spans="5:7" s="240" customFormat="1" ht="16.5">
      <c r="E23" s="243" t="s">
        <v>55</v>
      </c>
      <c r="F23" s="240">
        <v>128</v>
      </c>
      <c r="G23" s="240">
        <v>106</v>
      </c>
    </row>
    <row r="24" spans="5:7" s="240" customFormat="1" ht="16.5">
      <c r="E24" s="243" t="s">
        <v>86</v>
      </c>
      <c r="F24" s="240">
        <v>82</v>
      </c>
      <c r="G24" s="240">
        <v>50</v>
      </c>
    </row>
    <row r="25" spans="1:7" s="240" customFormat="1" ht="16.5">
      <c r="A25" s="244"/>
      <c r="B25" s="245"/>
      <c r="C25" s="246"/>
      <c r="E25" s="243" t="s">
        <v>87</v>
      </c>
      <c r="F25" s="240">
        <v>142</v>
      </c>
      <c r="G25" s="240">
        <v>44</v>
      </c>
    </row>
    <row r="26" spans="1:7" s="240" customFormat="1" ht="16.5">
      <c r="A26" s="244"/>
      <c r="B26" s="245"/>
      <c r="E26" s="243" t="s">
        <v>88</v>
      </c>
      <c r="F26" s="240">
        <v>90</v>
      </c>
      <c r="G26" s="240">
        <v>128</v>
      </c>
    </row>
    <row r="27" spans="1:7" s="240" customFormat="1" ht="16.5">
      <c r="A27" s="247"/>
      <c r="B27" s="245"/>
      <c r="E27" s="243" t="s">
        <v>89</v>
      </c>
      <c r="F27" s="240">
        <v>100</v>
      </c>
      <c r="G27" s="240">
        <v>72</v>
      </c>
    </row>
    <row r="28" spans="1:7" s="240" customFormat="1" ht="16.5">
      <c r="A28" s="244"/>
      <c r="B28" s="245"/>
      <c r="E28" s="243" t="s">
        <v>90</v>
      </c>
      <c r="F28" s="240">
        <v>84</v>
      </c>
      <c r="G28" s="240">
        <v>104</v>
      </c>
    </row>
    <row r="29" spans="1:7" s="240" customFormat="1" ht="16.5">
      <c r="A29" s="244"/>
      <c r="B29" s="245"/>
      <c r="C29" s="246"/>
      <c r="E29" s="243" t="s">
        <v>91</v>
      </c>
      <c r="F29" s="240">
        <v>52</v>
      </c>
      <c r="G29" s="240">
        <v>70</v>
      </c>
    </row>
    <row r="30" spans="1:7" s="240" customFormat="1" ht="16.5">
      <c r="A30" s="244"/>
      <c r="B30" s="245"/>
      <c r="E30" s="243" t="s">
        <v>92</v>
      </c>
      <c r="F30" s="240">
        <v>44</v>
      </c>
      <c r="G30" s="240">
        <v>112</v>
      </c>
    </row>
    <row r="31" spans="1:7" s="240" customFormat="1" ht="16.5">
      <c r="A31" s="244"/>
      <c r="B31" s="245"/>
      <c r="E31" s="243" t="s">
        <v>93</v>
      </c>
      <c r="F31" s="240">
        <v>76</v>
      </c>
      <c r="G31" s="240">
        <v>88</v>
      </c>
    </row>
    <row r="32" spans="1:7" s="240" customFormat="1" ht="16.5">
      <c r="A32" s="244"/>
      <c r="B32" s="245"/>
      <c r="E32" s="243" t="s">
        <v>94</v>
      </c>
      <c r="F32" s="240">
        <v>394</v>
      </c>
      <c r="G32" s="240">
        <v>74</v>
      </c>
    </row>
    <row r="33" spans="1:7" s="240" customFormat="1" ht="16.5">
      <c r="A33" s="244"/>
      <c r="B33" s="245"/>
      <c r="E33" s="243" t="s">
        <v>95</v>
      </c>
      <c r="F33" s="240">
        <v>340</v>
      </c>
      <c r="G33" s="240">
        <v>44</v>
      </c>
    </row>
    <row r="34" spans="1:7" s="240" customFormat="1" ht="16.5">
      <c r="A34" s="244"/>
      <c r="B34" s="245"/>
      <c r="C34" s="246"/>
      <c r="E34" s="243" t="s">
        <v>96</v>
      </c>
      <c r="F34" s="240">
        <v>42</v>
      </c>
      <c r="G34" s="240">
        <v>124</v>
      </c>
    </row>
    <row r="35" spans="1:2" s="240" customFormat="1" ht="16.5">
      <c r="A35" s="248"/>
      <c r="B35" s="249"/>
    </row>
    <row r="36" spans="1:2" ht="16.5">
      <c r="A36" s="133"/>
      <c r="B36" s="134"/>
    </row>
    <row r="37" spans="1:2" ht="16.5">
      <c r="A37" s="133"/>
      <c r="B37" s="134"/>
    </row>
    <row r="38" spans="1:2" ht="16.5">
      <c r="A38" s="135"/>
      <c r="B38" s="134"/>
    </row>
    <row r="39" spans="1:3" ht="16.5">
      <c r="A39" s="133"/>
      <c r="B39" s="134"/>
      <c r="C39" s="130"/>
    </row>
    <row r="40" spans="1:2" ht="16.5">
      <c r="A40" s="133"/>
      <c r="B40" s="134"/>
    </row>
    <row r="41" spans="1:2" ht="16.5">
      <c r="A41" s="133"/>
      <c r="B41" s="134"/>
    </row>
    <row r="42" spans="1:2" ht="16.5">
      <c r="A42" s="133"/>
      <c r="B42" s="134"/>
    </row>
    <row r="43" spans="1:3" ht="16.5">
      <c r="A43" s="133"/>
      <c r="B43" s="134"/>
      <c r="C43" s="130"/>
    </row>
    <row r="44" spans="1:2" ht="16.5">
      <c r="A44" s="136"/>
      <c r="B44" s="137"/>
    </row>
    <row r="45" spans="1:2" ht="16.5">
      <c r="A45" s="133"/>
      <c r="B45" s="134"/>
    </row>
    <row r="46" spans="1:2" ht="16.5">
      <c r="A46" s="133"/>
      <c r="B46" s="134"/>
    </row>
    <row r="47" spans="1:2" ht="16.5">
      <c r="A47" s="133"/>
      <c r="B47" s="134"/>
    </row>
    <row r="48" spans="1:2" ht="16.5">
      <c r="A48" s="133"/>
      <c r="B48" s="134"/>
    </row>
    <row r="49" spans="1:3" ht="16.5">
      <c r="A49" s="136"/>
      <c r="B49" s="137"/>
      <c r="C49" s="130"/>
    </row>
    <row r="50" spans="1:2" ht="16.5">
      <c r="A50" s="133"/>
      <c r="B50" s="134"/>
    </row>
    <row r="51" spans="1:2" ht="16.5">
      <c r="A51" s="133"/>
      <c r="B51" s="134"/>
    </row>
    <row r="52" spans="1:2" ht="16.5">
      <c r="A52" s="133"/>
      <c r="B52" s="134"/>
    </row>
    <row r="53" spans="1:3" ht="16.5">
      <c r="A53" s="133"/>
      <c r="B53" s="134"/>
      <c r="C53" s="130"/>
    </row>
    <row r="54" spans="1:2" ht="16.5">
      <c r="A54" s="133"/>
      <c r="B54" s="134"/>
    </row>
    <row r="55" spans="1:2" ht="16.5">
      <c r="A55" s="133"/>
      <c r="B55" s="134"/>
    </row>
    <row r="56" spans="1:2" ht="16.5">
      <c r="A56" s="133"/>
      <c r="B56" s="134"/>
    </row>
    <row r="57" spans="1:3" ht="16.5">
      <c r="A57" s="133"/>
      <c r="B57" s="134"/>
      <c r="C57" s="130"/>
    </row>
    <row r="58" spans="1:2" ht="16.5">
      <c r="A58" s="133"/>
      <c r="B58" s="134"/>
    </row>
    <row r="59" spans="1:2" ht="16.5">
      <c r="A59" s="133"/>
      <c r="B59" s="134"/>
    </row>
    <row r="60" spans="1:2" ht="16.5">
      <c r="A60" s="133"/>
      <c r="B60" s="134"/>
    </row>
    <row r="61" spans="1:2" ht="16.5">
      <c r="A61" s="133"/>
      <c r="B61" s="134"/>
    </row>
    <row r="62" spans="1:2" ht="16.5">
      <c r="A62" s="133"/>
      <c r="B62" s="134"/>
    </row>
    <row r="63" spans="1:3" ht="16.5">
      <c r="A63" s="133"/>
      <c r="B63" s="134"/>
      <c r="C63" s="130"/>
    </row>
    <row r="64" spans="1:2" ht="16.5">
      <c r="A64" s="133"/>
      <c r="B64" s="134"/>
    </row>
    <row r="65" spans="1:2" ht="16.5">
      <c r="A65" s="133"/>
      <c r="B65" s="134"/>
    </row>
    <row r="66" spans="1:2" ht="16.5">
      <c r="A66" s="133"/>
      <c r="B66" s="134"/>
    </row>
    <row r="67" spans="1:3" ht="16.5">
      <c r="A67" s="133"/>
      <c r="B67" s="134"/>
      <c r="C67" s="130"/>
    </row>
  </sheetData>
  <sheetProtection/>
  <mergeCells count="1">
    <mergeCell ref="A1:J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Q129"/>
  <sheetViews>
    <sheetView view="pageBreakPreview" zoomScaleSheetLayoutView="100" zoomScalePageLayoutView="0" workbookViewId="0" topLeftCell="A1">
      <selection activeCell="M11" sqref="M11"/>
    </sheetView>
  </sheetViews>
  <sheetFormatPr defaultColWidth="9.00390625" defaultRowHeight="16.5"/>
  <cols>
    <col min="1" max="1" width="13.375" style="0" bestFit="1" customWidth="1"/>
    <col min="2" max="2" width="9.875" style="0" bestFit="1" customWidth="1"/>
    <col min="3" max="3" width="8.625" style="138" bestFit="1" customWidth="1"/>
  </cols>
  <sheetData>
    <row r="1" spans="1:8" s="128" customFormat="1" ht="45" customHeight="1">
      <c r="A1" s="367" t="s">
        <v>199</v>
      </c>
      <c r="B1" s="367"/>
      <c r="C1" s="367"/>
      <c r="D1" s="367"/>
      <c r="E1" s="367"/>
      <c r="F1" s="367"/>
      <c r="G1" s="367"/>
      <c r="H1" s="367"/>
    </row>
    <row r="18" spans="1:17" ht="57" customHeight="1">
      <c r="A18" s="369" t="s">
        <v>78</v>
      </c>
      <c r="B18" s="369"/>
      <c r="C18" s="369"/>
      <c r="D18" s="369"/>
      <c r="E18" s="369"/>
      <c r="F18" s="369"/>
      <c r="G18" s="369"/>
      <c r="H18" s="369"/>
      <c r="I18" s="369"/>
      <c r="Q18" t="s">
        <v>114</v>
      </c>
    </row>
    <row r="20" spans="3:7" s="240" customFormat="1" ht="16.5">
      <c r="C20" s="250"/>
      <c r="F20" s="242">
        <v>2013</v>
      </c>
      <c r="G20" s="242">
        <v>2014</v>
      </c>
    </row>
    <row r="21" spans="2:7" s="240" customFormat="1" ht="16.5">
      <c r="B21" s="245"/>
      <c r="C21" s="250"/>
      <c r="E21" s="243" t="s">
        <v>55</v>
      </c>
      <c r="F21" s="251">
        <v>131</v>
      </c>
      <c r="G21" s="251">
        <v>106</v>
      </c>
    </row>
    <row r="22" spans="1:7" s="240" customFormat="1" ht="16.5">
      <c r="A22" s="252"/>
      <c r="B22" s="253"/>
      <c r="C22" s="250"/>
      <c r="E22" s="243" t="s">
        <v>86</v>
      </c>
      <c r="F22" s="251">
        <v>83</v>
      </c>
      <c r="G22" s="251">
        <v>50</v>
      </c>
    </row>
    <row r="23" spans="1:7" s="240" customFormat="1" ht="16.5">
      <c r="A23" s="252"/>
      <c r="B23" s="253"/>
      <c r="C23" s="250"/>
      <c r="E23" s="243" t="s">
        <v>87</v>
      </c>
      <c r="F23" s="251">
        <v>146</v>
      </c>
      <c r="G23" s="251">
        <v>44</v>
      </c>
    </row>
    <row r="24" spans="1:7" s="240" customFormat="1" ht="16.5">
      <c r="A24" s="252"/>
      <c r="B24" s="253"/>
      <c r="C24" s="251"/>
      <c r="E24" s="243" t="s">
        <v>88</v>
      </c>
      <c r="F24" s="251">
        <v>96</v>
      </c>
      <c r="G24" s="251">
        <v>128</v>
      </c>
    </row>
    <row r="25" spans="1:7" s="240" customFormat="1" ht="16.5">
      <c r="A25" s="252"/>
      <c r="B25" s="253"/>
      <c r="C25" s="250"/>
      <c r="E25" s="243" t="s">
        <v>89</v>
      </c>
      <c r="F25" s="251">
        <v>107</v>
      </c>
      <c r="G25" s="251">
        <v>72</v>
      </c>
    </row>
    <row r="26" spans="1:7" s="240" customFormat="1" ht="16.5">
      <c r="A26" s="252"/>
      <c r="B26" s="253"/>
      <c r="C26" s="250"/>
      <c r="E26" s="243" t="s">
        <v>90</v>
      </c>
      <c r="F26" s="251">
        <v>84</v>
      </c>
      <c r="G26" s="251">
        <v>104</v>
      </c>
    </row>
    <row r="27" spans="1:7" s="240" customFormat="1" ht="16.5">
      <c r="A27" s="252"/>
      <c r="B27" s="253"/>
      <c r="C27" s="250"/>
      <c r="E27" s="243" t="s">
        <v>91</v>
      </c>
      <c r="F27" s="251">
        <v>52</v>
      </c>
      <c r="G27" s="251">
        <v>70</v>
      </c>
    </row>
    <row r="28" spans="1:7" s="240" customFormat="1" ht="16.5">
      <c r="A28" s="252"/>
      <c r="B28" s="253"/>
      <c r="C28" s="251"/>
      <c r="E28" s="243" t="s">
        <v>92</v>
      </c>
      <c r="F28" s="251">
        <v>44</v>
      </c>
      <c r="G28" s="251">
        <v>112</v>
      </c>
    </row>
    <row r="29" spans="1:7" s="240" customFormat="1" ht="16.5">
      <c r="A29" s="252"/>
      <c r="B29" s="253"/>
      <c r="C29" s="250"/>
      <c r="E29" s="243" t="s">
        <v>93</v>
      </c>
      <c r="F29" s="251">
        <v>76</v>
      </c>
      <c r="G29" s="251">
        <v>88</v>
      </c>
    </row>
    <row r="30" spans="1:7" s="240" customFormat="1" ht="16.5">
      <c r="A30" s="252"/>
      <c r="B30" s="253"/>
      <c r="C30" s="250"/>
      <c r="E30" s="243" t="s">
        <v>94</v>
      </c>
      <c r="F30" s="251">
        <v>394</v>
      </c>
      <c r="G30" s="251">
        <v>74</v>
      </c>
    </row>
    <row r="31" spans="1:7" s="240" customFormat="1" ht="16.5">
      <c r="A31" s="252"/>
      <c r="B31" s="253"/>
      <c r="C31" s="250"/>
      <c r="E31" s="243" t="s">
        <v>95</v>
      </c>
      <c r="F31" s="251">
        <v>350</v>
      </c>
      <c r="G31" s="251">
        <v>44</v>
      </c>
    </row>
    <row r="32" spans="1:7" s="240" customFormat="1" ht="16.5">
      <c r="A32" s="252"/>
      <c r="B32" s="253"/>
      <c r="C32" s="250"/>
      <c r="E32" s="243" t="s">
        <v>96</v>
      </c>
      <c r="F32" s="251">
        <v>42</v>
      </c>
      <c r="G32" s="251">
        <v>112</v>
      </c>
    </row>
    <row r="33" spans="1:3" s="240" customFormat="1" ht="16.5">
      <c r="A33" s="252"/>
      <c r="B33" s="253"/>
      <c r="C33" s="251"/>
    </row>
    <row r="34" spans="1:2" ht="16.5">
      <c r="A34" s="139"/>
      <c r="B34" s="140"/>
    </row>
    <row r="35" spans="1:2" ht="16.5">
      <c r="A35" s="139"/>
      <c r="B35" s="140"/>
    </row>
    <row r="36" spans="1:2" ht="16.5">
      <c r="A36" s="139"/>
      <c r="B36" s="140"/>
    </row>
    <row r="37" spans="1:3" ht="16.5">
      <c r="A37" s="139"/>
      <c r="B37" s="140"/>
      <c r="C37" s="64"/>
    </row>
    <row r="38" spans="1:2" ht="16.5">
      <c r="A38" s="139"/>
      <c r="B38" s="140"/>
    </row>
    <row r="39" spans="1:2" ht="16.5">
      <c r="A39" s="139"/>
      <c r="B39" s="140"/>
    </row>
    <row r="40" spans="1:2" ht="16.5">
      <c r="A40" s="139"/>
      <c r="B40" s="140"/>
    </row>
    <row r="41" spans="1:3" ht="16.5">
      <c r="A41" s="139"/>
      <c r="B41" s="141"/>
      <c r="C41" s="64"/>
    </row>
    <row r="42" spans="1:2" ht="16.5">
      <c r="A42" s="139"/>
      <c r="B42" s="141"/>
    </row>
    <row r="43" spans="1:2" ht="16.5">
      <c r="A43" s="139"/>
      <c r="B43" s="141"/>
    </row>
    <row r="44" spans="1:2" ht="16.5">
      <c r="A44" s="139"/>
      <c r="B44" s="141"/>
    </row>
    <row r="45" spans="1:2" ht="16.5">
      <c r="A45" s="139"/>
      <c r="B45" s="141"/>
    </row>
    <row r="46" spans="1:3" ht="16.5">
      <c r="A46" s="139"/>
      <c r="B46" s="141"/>
      <c r="C46" s="64"/>
    </row>
    <row r="47" spans="1:2" ht="16.5">
      <c r="A47" s="139"/>
      <c r="B47" s="141"/>
    </row>
    <row r="48" spans="1:2" ht="16.5">
      <c r="A48" s="139"/>
      <c r="B48" s="141"/>
    </row>
    <row r="49" spans="1:2" ht="16.5">
      <c r="A49" s="139"/>
      <c r="B49" s="141"/>
    </row>
    <row r="50" spans="1:3" ht="16.5">
      <c r="A50" s="139"/>
      <c r="B50" s="141"/>
      <c r="C50" s="64"/>
    </row>
    <row r="51" spans="1:2" ht="16.5">
      <c r="A51" s="139"/>
      <c r="B51" s="141"/>
    </row>
    <row r="52" spans="1:2" ht="16.5">
      <c r="A52" s="139"/>
      <c r="B52" s="141"/>
    </row>
    <row r="53" spans="1:2" ht="16.5">
      <c r="A53" s="139"/>
      <c r="B53" s="141"/>
    </row>
    <row r="54" spans="1:2" ht="16.5">
      <c r="A54" s="139"/>
      <c r="B54" s="141"/>
    </row>
    <row r="55" spans="1:3" ht="16.5">
      <c r="A55" s="139"/>
      <c r="B55" s="141"/>
      <c r="C55" s="64"/>
    </row>
    <row r="56" spans="1:2" ht="16.5">
      <c r="A56" s="139"/>
      <c r="B56" s="141"/>
    </row>
    <row r="57" spans="1:2" ht="16.5">
      <c r="A57" s="139"/>
      <c r="B57" s="141"/>
    </row>
    <row r="58" spans="1:2" ht="16.5">
      <c r="A58" s="139"/>
      <c r="B58" s="141"/>
    </row>
    <row r="59" spans="1:3" ht="16.5">
      <c r="A59" s="139"/>
      <c r="B59" s="141"/>
      <c r="C59" s="64"/>
    </row>
    <row r="60" spans="1:2" ht="16.5">
      <c r="A60" s="139"/>
      <c r="B60" s="141"/>
    </row>
    <row r="61" spans="1:2" ht="16.5">
      <c r="A61" s="139"/>
      <c r="B61" s="141"/>
    </row>
    <row r="62" spans="1:2" ht="16.5">
      <c r="A62" s="139"/>
      <c r="B62" s="141"/>
    </row>
    <row r="63" spans="1:3" ht="16.5">
      <c r="A63" s="139"/>
      <c r="B63" s="141"/>
      <c r="C63" s="64"/>
    </row>
    <row r="64" spans="1:2" ht="16.5">
      <c r="A64" s="139"/>
      <c r="B64" s="141"/>
    </row>
    <row r="65" spans="1:2" ht="16.5">
      <c r="A65" s="139"/>
      <c r="B65" s="141"/>
    </row>
    <row r="66" spans="1:2" ht="16.5">
      <c r="A66" s="139"/>
      <c r="B66" s="123"/>
    </row>
    <row r="67" spans="1:2" ht="16.5">
      <c r="A67" s="139"/>
      <c r="B67" s="141"/>
    </row>
    <row r="68" spans="1:3" ht="16.5">
      <c r="A68" s="139"/>
      <c r="B68" s="141"/>
      <c r="C68" s="64"/>
    </row>
    <row r="69" spans="1:2" ht="16.5">
      <c r="A69" s="139"/>
      <c r="B69" s="141"/>
    </row>
    <row r="70" spans="1:2" ht="16.5">
      <c r="A70" s="139"/>
      <c r="B70" s="141"/>
    </row>
    <row r="71" spans="1:2" ht="16.5">
      <c r="A71" s="139"/>
      <c r="B71" s="141"/>
    </row>
    <row r="72" spans="1:3" ht="16.5">
      <c r="A72" s="142"/>
      <c r="B72" s="143"/>
      <c r="C72" s="64"/>
    </row>
    <row r="73" spans="1:2" ht="16.5">
      <c r="A73" s="123"/>
      <c r="B73" s="123"/>
    </row>
    <row r="74" spans="1:2" ht="16.5">
      <c r="A74" s="144"/>
      <c r="B74" s="141"/>
    </row>
    <row r="75" spans="1:2" ht="16.5">
      <c r="A75" s="144"/>
      <c r="B75" s="141"/>
    </row>
    <row r="76" spans="1:2" ht="16.5">
      <c r="A76" s="144"/>
      <c r="B76" s="141"/>
    </row>
    <row r="77" spans="1:3" ht="16.5">
      <c r="A77" s="144"/>
      <c r="B77" s="141"/>
      <c r="C77" s="64"/>
    </row>
    <row r="78" spans="1:2" ht="16.5">
      <c r="A78" s="144"/>
      <c r="B78" s="141"/>
    </row>
    <row r="79" spans="1:2" ht="16.5">
      <c r="A79" s="145"/>
      <c r="B79" s="146"/>
    </row>
    <row r="80" spans="1:2" ht="16.5">
      <c r="A80" s="133"/>
      <c r="B80" s="134"/>
    </row>
    <row r="81" spans="1:3" ht="16.5">
      <c r="A81" s="133"/>
      <c r="B81" s="134"/>
      <c r="C81" s="64"/>
    </row>
    <row r="82" spans="1:2" ht="16.5">
      <c r="A82" s="136"/>
      <c r="B82" s="137"/>
    </row>
    <row r="83" spans="1:2" ht="16.5">
      <c r="A83" s="133"/>
      <c r="B83" s="134"/>
    </row>
    <row r="84" spans="1:2" ht="16.5">
      <c r="A84" s="133"/>
      <c r="B84" s="134"/>
    </row>
    <row r="85" spans="1:2" ht="16.5">
      <c r="A85" s="133"/>
      <c r="B85" s="134"/>
    </row>
    <row r="86" spans="1:2" ht="16.5">
      <c r="A86" s="133"/>
      <c r="B86" s="134"/>
    </row>
    <row r="87" spans="1:3" ht="16.5">
      <c r="A87" s="133"/>
      <c r="B87" s="134"/>
      <c r="C87" s="64"/>
    </row>
    <row r="88" spans="1:2" ht="16.5">
      <c r="A88" s="133"/>
      <c r="B88" s="134"/>
    </row>
    <row r="89" spans="1:2" ht="16.5">
      <c r="A89" s="135"/>
      <c r="B89" s="134"/>
    </row>
    <row r="90" spans="1:2" ht="16.5">
      <c r="A90" s="133"/>
      <c r="B90" s="134"/>
    </row>
    <row r="91" spans="1:3" ht="16.5">
      <c r="A91" s="133"/>
      <c r="B91" s="134"/>
      <c r="C91" s="64"/>
    </row>
    <row r="92" spans="1:2" ht="16.5">
      <c r="A92" s="133"/>
      <c r="B92" s="134"/>
    </row>
    <row r="93" spans="1:2" ht="16.5">
      <c r="A93" s="133"/>
      <c r="B93" s="134"/>
    </row>
    <row r="94" spans="1:2" ht="16.5">
      <c r="A94" s="133"/>
      <c r="B94" s="134"/>
    </row>
    <row r="95" spans="1:2" ht="16.5">
      <c r="A95" s="133"/>
      <c r="B95" s="134"/>
    </row>
    <row r="96" spans="1:3" ht="16.5">
      <c r="A96" s="133"/>
      <c r="B96" s="134"/>
      <c r="C96" s="64"/>
    </row>
    <row r="97" spans="1:2" ht="16.5">
      <c r="A97" s="136"/>
      <c r="B97" s="137"/>
    </row>
    <row r="98" spans="1:2" ht="16.5">
      <c r="A98" s="133"/>
      <c r="B98" s="134"/>
    </row>
    <row r="99" spans="1:2" ht="16.5">
      <c r="A99" s="133"/>
      <c r="B99" s="134"/>
    </row>
    <row r="100" spans="1:2" ht="16.5">
      <c r="A100" s="135"/>
      <c r="B100" s="134"/>
    </row>
    <row r="101" spans="1:3" ht="16.5">
      <c r="A101" s="133"/>
      <c r="B101" s="134"/>
      <c r="C101" s="64"/>
    </row>
    <row r="102" spans="1:2" ht="16.5">
      <c r="A102" s="133"/>
      <c r="B102" s="134"/>
    </row>
    <row r="103" spans="1:2" ht="16.5">
      <c r="A103" s="133"/>
      <c r="B103" s="134"/>
    </row>
    <row r="104" spans="1:2" ht="16.5">
      <c r="A104" s="133"/>
      <c r="B104" s="134"/>
    </row>
    <row r="105" spans="1:3" ht="16.5">
      <c r="A105" s="133"/>
      <c r="B105" s="134"/>
      <c r="C105" s="64"/>
    </row>
    <row r="106" spans="1:2" ht="16.5">
      <c r="A106" s="136"/>
      <c r="B106" s="137"/>
    </row>
    <row r="107" spans="1:2" ht="16.5">
      <c r="A107" s="133"/>
      <c r="B107" s="134"/>
    </row>
    <row r="108" spans="1:2" ht="16.5">
      <c r="A108" s="133"/>
      <c r="B108" s="134"/>
    </row>
    <row r="109" spans="1:2" ht="16.5">
      <c r="A109" s="133"/>
      <c r="B109" s="134"/>
    </row>
    <row r="110" spans="1:2" ht="16.5">
      <c r="A110" s="133"/>
      <c r="B110" s="134"/>
    </row>
    <row r="111" spans="1:3" ht="16.5">
      <c r="A111" s="136"/>
      <c r="B111" s="137"/>
      <c r="C111" s="64"/>
    </row>
    <row r="112" spans="1:2" ht="16.5">
      <c r="A112" s="133"/>
      <c r="B112" s="134"/>
    </row>
    <row r="113" spans="1:2" ht="16.5">
      <c r="A113" s="133"/>
      <c r="B113" s="134"/>
    </row>
    <row r="114" spans="1:2" ht="16.5">
      <c r="A114" s="133"/>
      <c r="B114" s="134"/>
    </row>
    <row r="115" spans="1:3" ht="16.5">
      <c r="A115" s="133"/>
      <c r="B115" s="134"/>
      <c r="C115" s="64"/>
    </row>
    <row r="116" spans="1:2" ht="16.5">
      <c r="A116" s="133"/>
      <c r="B116" s="134"/>
    </row>
    <row r="117" spans="1:2" ht="16.5">
      <c r="A117" s="133"/>
      <c r="B117" s="134"/>
    </row>
    <row r="118" spans="1:2" ht="16.5">
      <c r="A118" s="133"/>
      <c r="B118" s="134"/>
    </row>
    <row r="119" spans="1:3" ht="16.5">
      <c r="A119" s="133"/>
      <c r="B119" s="134"/>
      <c r="C119" s="64"/>
    </row>
    <row r="120" spans="1:2" ht="16.5">
      <c r="A120" s="133"/>
      <c r="B120" s="134"/>
    </row>
    <row r="121" spans="1:2" ht="16.5">
      <c r="A121" s="133"/>
      <c r="B121" s="134"/>
    </row>
    <row r="122" spans="1:2" ht="16.5">
      <c r="A122" s="133"/>
      <c r="B122" s="134"/>
    </row>
    <row r="123" spans="1:2" ht="16.5">
      <c r="A123" s="133"/>
      <c r="B123" s="134"/>
    </row>
    <row r="124" spans="1:2" ht="16.5">
      <c r="A124" s="133"/>
      <c r="B124" s="134"/>
    </row>
    <row r="125" spans="1:3" ht="16.5">
      <c r="A125" s="133"/>
      <c r="B125" s="134"/>
      <c r="C125" s="64"/>
    </row>
    <row r="126" spans="1:2" ht="16.5">
      <c r="A126" s="133"/>
      <c r="B126" s="134"/>
    </row>
    <row r="127" spans="1:2" ht="16.5">
      <c r="A127" s="133"/>
      <c r="B127" s="134"/>
    </row>
    <row r="128" spans="1:2" ht="16.5">
      <c r="A128" s="133"/>
      <c r="B128" s="134"/>
    </row>
    <row r="129" spans="1:3" ht="16.5">
      <c r="A129" s="133"/>
      <c r="B129" s="134"/>
      <c r="C129" s="64"/>
    </row>
  </sheetData>
  <sheetProtection/>
  <mergeCells count="2">
    <mergeCell ref="A1:H1"/>
    <mergeCell ref="A18:I18"/>
  </mergeCells>
  <printOptions/>
  <pageMargins left="1" right="1" top="1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E289"/>
  <sheetViews>
    <sheetView zoomScalePageLayoutView="0" workbookViewId="0" topLeftCell="A1">
      <selection activeCell="A2" sqref="A2"/>
    </sheetView>
  </sheetViews>
  <sheetFormatPr defaultColWidth="8.875" defaultRowHeight="16.5"/>
  <cols>
    <col min="1" max="1" width="16.50390625" style="88" customWidth="1"/>
    <col min="2" max="2" width="21.50390625" style="40" bestFit="1" customWidth="1"/>
    <col min="3" max="3" width="14.625" style="40" bestFit="1" customWidth="1"/>
    <col min="4" max="4" width="19.25390625" style="40" bestFit="1" customWidth="1"/>
    <col min="5" max="5" width="14.625" style="40" customWidth="1"/>
    <col min="6" max="16384" width="8.875" style="40" customWidth="1"/>
  </cols>
  <sheetData>
    <row r="1" spans="1:4" s="160" customFormat="1" ht="50.25" customHeight="1">
      <c r="A1" s="340" t="s">
        <v>215</v>
      </c>
      <c r="B1" s="340"/>
      <c r="C1" s="340"/>
      <c r="D1" s="340"/>
    </row>
    <row r="2" spans="1:4" s="110" customFormat="1" ht="15.75" customHeight="1" thickBot="1">
      <c r="A2" s="77"/>
      <c r="B2" s="78"/>
      <c r="C2" s="78"/>
      <c r="D2" s="78"/>
    </row>
    <row r="3" spans="1:5" s="163" customFormat="1" ht="63">
      <c r="A3" s="161" t="s">
        <v>45</v>
      </c>
      <c r="B3" s="219" t="s">
        <v>97</v>
      </c>
      <c r="C3" s="219" t="s">
        <v>3</v>
      </c>
      <c r="D3" s="220" t="s">
        <v>98</v>
      </c>
      <c r="E3" s="162"/>
    </row>
    <row r="4" spans="1:5" s="165" customFormat="1" ht="24.75" customHeight="1">
      <c r="A4" s="33" t="s">
        <v>131</v>
      </c>
      <c r="B4" s="318">
        <v>37350.91897914881</v>
      </c>
      <c r="C4" s="298">
        <v>20</v>
      </c>
      <c r="D4" s="221">
        <f>B4/C4</f>
        <v>1867.5459489574405</v>
      </c>
      <c r="E4" s="164"/>
    </row>
    <row r="5" spans="1:5" s="165" customFormat="1" ht="24.75" customHeight="1">
      <c r="A5" s="33" t="s">
        <v>132</v>
      </c>
      <c r="B5" s="318">
        <v>34929.945468887265</v>
      </c>
      <c r="C5" s="299">
        <v>17</v>
      </c>
      <c r="D5" s="82">
        <f aca="true" t="shared" si="0" ref="D5:D16">B5/C5</f>
        <v>2054.702674640427</v>
      </c>
      <c r="E5" s="164"/>
    </row>
    <row r="6" spans="1:5" s="165" customFormat="1" ht="24.75" customHeight="1">
      <c r="A6" s="33" t="s">
        <v>133</v>
      </c>
      <c r="B6" s="318">
        <v>43663.62909242776</v>
      </c>
      <c r="C6" s="299">
        <v>21</v>
      </c>
      <c r="D6" s="82">
        <f t="shared" si="0"/>
        <v>2079.22043297275</v>
      </c>
      <c r="E6" s="164"/>
    </row>
    <row r="7" spans="1:5" s="165" customFormat="1" ht="24.75" customHeight="1">
      <c r="A7" s="33" t="s">
        <v>134</v>
      </c>
      <c r="B7" s="318">
        <v>44882.12875965</v>
      </c>
      <c r="C7" s="299">
        <v>21</v>
      </c>
      <c r="D7" s="82">
        <f t="shared" si="0"/>
        <v>2137.2442266499997</v>
      </c>
      <c r="E7" s="166"/>
    </row>
    <row r="8" spans="1:5" s="165" customFormat="1" ht="24.75" customHeight="1">
      <c r="A8" s="33" t="s">
        <v>135</v>
      </c>
      <c r="B8" s="318">
        <v>41160.09085773</v>
      </c>
      <c r="C8" s="299">
        <v>21</v>
      </c>
      <c r="D8" s="82">
        <f t="shared" si="0"/>
        <v>1960.0043265585714</v>
      </c>
      <c r="E8" s="166"/>
    </row>
    <row r="9" spans="1:5" s="165" customFormat="1" ht="24.75" customHeight="1">
      <c r="A9" s="33" t="s">
        <v>136</v>
      </c>
      <c r="B9" s="318">
        <v>40938.624683485</v>
      </c>
      <c r="C9" s="299">
        <v>20</v>
      </c>
      <c r="D9" s="82">
        <f t="shared" si="0"/>
        <v>2046.9312341742502</v>
      </c>
      <c r="E9" s="166"/>
    </row>
    <row r="10" spans="1:5" s="165" customFormat="1" ht="24.75" customHeight="1">
      <c r="A10" s="33" t="s">
        <v>137</v>
      </c>
      <c r="B10" s="318">
        <v>45326.688023619994</v>
      </c>
      <c r="C10" s="299">
        <v>22</v>
      </c>
      <c r="D10" s="82">
        <f t="shared" si="0"/>
        <v>2060.3040010736363</v>
      </c>
      <c r="E10" s="166"/>
    </row>
    <row r="11" spans="1:5" s="165" customFormat="1" ht="24.75" customHeight="1">
      <c r="A11" s="33" t="s">
        <v>138</v>
      </c>
      <c r="B11" s="318">
        <v>43625.52564644</v>
      </c>
      <c r="C11" s="299">
        <v>21</v>
      </c>
      <c r="D11" s="82">
        <f t="shared" si="0"/>
        <v>2077.4059831638097</v>
      </c>
      <c r="E11" s="166"/>
    </row>
    <row r="12" spans="1:5" s="165" customFormat="1" ht="24.75" customHeight="1">
      <c r="A12" s="33" t="s">
        <v>139</v>
      </c>
      <c r="B12" s="318">
        <v>45520.98431280544</v>
      </c>
      <c r="C12" s="299">
        <v>21</v>
      </c>
      <c r="D12" s="82">
        <f t="shared" si="0"/>
        <v>2167.665919657402</v>
      </c>
      <c r="E12" s="166"/>
    </row>
    <row r="13" spans="1:5" s="165" customFormat="1" ht="24.75" customHeight="1">
      <c r="A13" s="33" t="s">
        <v>140</v>
      </c>
      <c r="B13" s="318">
        <v>44802.23127031</v>
      </c>
      <c r="C13" s="299">
        <v>22</v>
      </c>
      <c r="D13" s="82">
        <f t="shared" si="0"/>
        <v>2036.4650577413638</v>
      </c>
      <c r="E13" s="166"/>
    </row>
    <row r="14" spans="1:5" s="165" customFormat="1" ht="24.75" customHeight="1">
      <c r="A14" s="33" t="s">
        <v>141</v>
      </c>
      <c r="B14" s="318">
        <v>42154.13755818</v>
      </c>
      <c r="C14" s="299">
        <v>20</v>
      </c>
      <c r="D14" s="82">
        <f t="shared" si="0"/>
        <v>2107.706877909</v>
      </c>
      <c r="E14" s="166"/>
    </row>
    <row r="15" spans="1:5" s="165" customFormat="1" ht="24.75" customHeight="1" thickBot="1">
      <c r="A15" s="33" t="s">
        <v>142</v>
      </c>
      <c r="B15" s="318">
        <v>47132.17931900999</v>
      </c>
      <c r="C15" s="300">
        <v>24</v>
      </c>
      <c r="D15" s="82">
        <f>B15/C15</f>
        <v>1963.8408049587497</v>
      </c>
      <c r="E15" s="164"/>
    </row>
    <row r="16" spans="1:5" s="170" customFormat="1" ht="39.75" customHeight="1" thickBot="1">
      <c r="A16" s="117" t="s">
        <v>4</v>
      </c>
      <c r="B16" s="167">
        <f>SUM(B4:B15)</f>
        <v>511487.0839716943</v>
      </c>
      <c r="C16" s="218">
        <f>SUM(C4:C15)</f>
        <v>250</v>
      </c>
      <c r="D16" s="168">
        <f t="shared" si="0"/>
        <v>2045.9483358867772</v>
      </c>
      <c r="E16" s="169"/>
    </row>
    <row r="17" spans="1:5" s="110" customFormat="1" ht="22.5" customHeight="1">
      <c r="A17" s="77" t="s">
        <v>43</v>
      </c>
      <c r="B17" s="171"/>
      <c r="E17" s="171"/>
    </row>
    <row r="18" spans="1:5" s="110" customFormat="1" ht="16.5">
      <c r="A18" s="172" t="s">
        <v>42</v>
      </c>
      <c r="E18" s="171"/>
    </row>
    <row r="19" ht="15.75">
      <c r="E19" s="173"/>
    </row>
    <row r="20" spans="2:5" ht="15.75">
      <c r="B20" s="297"/>
      <c r="E20" s="173"/>
    </row>
    <row r="21" spans="2:5" ht="15.75">
      <c r="B21" s="297"/>
      <c r="E21" s="173"/>
    </row>
    <row r="22" spans="2:5" ht="15.75">
      <c r="B22" s="297"/>
      <c r="E22" s="173"/>
    </row>
    <row r="23" spans="2:5" ht="15.75">
      <c r="B23" s="297"/>
      <c r="E23" s="173"/>
    </row>
    <row r="24" spans="2:5" ht="15.75">
      <c r="B24" s="297"/>
      <c r="E24" s="173"/>
    </row>
    <row r="25" spans="2:5" ht="15.75">
      <c r="B25" s="297"/>
      <c r="E25" s="173"/>
    </row>
    <row r="26" spans="2:5" ht="15.75">
      <c r="B26" s="297"/>
      <c r="E26" s="173"/>
    </row>
    <row r="27" spans="2:5" ht="15.75">
      <c r="B27" s="297"/>
      <c r="E27" s="173"/>
    </row>
    <row r="28" spans="2:5" ht="15.75">
      <c r="B28" s="297"/>
      <c r="E28" s="173"/>
    </row>
    <row r="29" spans="2:5" ht="15.75">
      <c r="B29" s="297"/>
      <c r="E29" s="173"/>
    </row>
    <row r="30" spans="2:5" ht="15.75">
      <c r="B30" s="297"/>
      <c r="E30" s="173"/>
    </row>
    <row r="31" spans="2:5" ht="15.75">
      <c r="B31" s="297"/>
      <c r="E31" s="173"/>
    </row>
    <row r="32" spans="2:5" ht="15.75">
      <c r="B32" s="297"/>
      <c r="E32" s="173"/>
    </row>
    <row r="33" ht="15.75">
      <c r="E33" s="173"/>
    </row>
    <row r="34" ht="15.75">
      <c r="E34" s="173"/>
    </row>
    <row r="35" ht="15.75">
      <c r="E35" s="173"/>
    </row>
    <row r="36" ht="15.75">
      <c r="E36" s="173"/>
    </row>
    <row r="37" ht="15.75">
      <c r="E37" s="173"/>
    </row>
    <row r="38" ht="15.75">
      <c r="E38" s="173"/>
    </row>
    <row r="39" ht="15.75">
      <c r="E39" s="173"/>
    </row>
    <row r="40" ht="15.75">
      <c r="E40" s="173"/>
    </row>
    <row r="41" ht="15.75">
      <c r="E41" s="173"/>
    </row>
    <row r="42" ht="15.75">
      <c r="E42" s="173"/>
    </row>
    <row r="43" ht="15.75">
      <c r="E43" s="173"/>
    </row>
    <row r="44" ht="15.75">
      <c r="E44" s="173"/>
    </row>
    <row r="45" ht="15.75">
      <c r="E45" s="173"/>
    </row>
    <row r="46" ht="15.75">
      <c r="E46" s="173"/>
    </row>
    <row r="47" ht="15.75">
      <c r="E47" s="173"/>
    </row>
    <row r="48" ht="15.75">
      <c r="E48" s="173"/>
    </row>
    <row r="49" ht="15.75">
      <c r="E49" s="173"/>
    </row>
    <row r="50" ht="15.75">
      <c r="E50" s="173"/>
    </row>
    <row r="51" ht="15.75">
      <c r="E51" s="173"/>
    </row>
    <row r="52" ht="15.75">
      <c r="E52" s="173"/>
    </row>
    <row r="53" ht="15.75">
      <c r="E53" s="173"/>
    </row>
    <row r="54" ht="15.75">
      <c r="E54" s="173"/>
    </row>
    <row r="55" ht="15.75">
      <c r="E55" s="173"/>
    </row>
    <row r="56" ht="15.75">
      <c r="E56" s="173"/>
    </row>
    <row r="57" ht="15.75">
      <c r="E57" s="173"/>
    </row>
    <row r="58" ht="15.75">
      <c r="E58" s="173"/>
    </row>
    <row r="59" ht="15.75">
      <c r="E59" s="173"/>
    </row>
    <row r="60" ht="15.75">
      <c r="E60" s="173"/>
    </row>
    <row r="61" ht="15.75">
      <c r="E61" s="173"/>
    </row>
    <row r="62" ht="15.75">
      <c r="E62" s="173"/>
    </row>
    <row r="63" ht="15.75">
      <c r="E63" s="173"/>
    </row>
    <row r="64" ht="15.75">
      <c r="E64" s="173"/>
    </row>
    <row r="65" ht="15.75">
      <c r="E65" s="173"/>
    </row>
    <row r="66" ht="15.75">
      <c r="E66" s="173"/>
    </row>
    <row r="67" ht="15.75">
      <c r="E67" s="173"/>
    </row>
    <row r="68" ht="15.75">
      <c r="E68" s="173"/>
    </row>
    <row r="69" ht="15.75">
      <c r="E69" s="173"/>
    </row>
    <row r="70" ht="15.75">
      <c r="E70" s="173"/>
    </row>
    <row r="71" ht="15.75">
      <c r="E71" s="173"/>
    </row>
    <row r="72" ht="15.75">
      <c r="E72" s="173"/>
    </row>
    <row r="73" ht="15.75">
      <c r="E73" s="173"/>
    </row>
    <row r="74" ht="15.75">
      <c r="E74" s="173"/>
    </row>
    <row r="75" ht="15.75">
      <c r="E75" s="173"/>
    </row>
    <row r="76" ht="15.75">
      <c r="E76" s="173"/>
    </row>
    <row r="77" ht="15.75">
      <c r="E77" s="173"/>
    </row>
    <row r="78" ht="15.75">
      <c r="E78" s="173"/>
    </row>
    <row r="79" ht="15.75">
      <c r="E79" s="173"/>
    </row>
    <row r="80" ht="15.75">
      <c r="E80" s="173"/>
    </row>
    <row r="81" ht="15.75">
      <c r="E81" s="173"/>
    </row>
    <row r="82" ht="15.75">
      <c r="E82" s="173"/>
    </row>
    <row r="83" ht="15.75">
      <c r="E83" s="173"/>
    </row>
    <row r="84" ht="15.75">
      <c r="E84" s="173"/>
    </row>
    <row r="85" ht="15.75">
      <c r="E85" s="173"/>
    </row>
    <row r="86" ht="15.75">
      <c r="E86" s="173"/>
    </row>
    <row r="87" ht="15.75">
      <c r="E87" s="173"/>
    </row>
    <row r="88" ht="15.75">
      <c r="E88" s="173"/>
    </row>
    <row r="89" ht="15.75">
      <c r="E89" s="173"/>
    </row>
    <row r="90" ht="15.75">
      <c r="E90" s="173"/>
    </row>
    <row r="91" ht="15.75">
      <c r="E91" s="173"/>
    </row>
    <row r="92" ht="15.75">
      <c r="E92" s="173"/>
    </row>
    <row r="93" ht="15.75">
      <c r="E93" s="173"/>
    </row>
    <row r="94" ht="15.75">
      <c r="E94" s="173"/>
    </row>
    <row r="95" ht="15.75">
      <c r="E95" s="173"/>
    </row>
    <row r="96" ht="15.75">
      <c r="E96" s="173"/>
    </row>
    <row r="97" ht="15.75">
      <c r="E97" s="173"/>
    </row>
    <row r="98" ht="15.75">
      <c r="E98" s="173"/>
    </row>
    <row r="99" ht="15.75">
      <c r="E99" s="173"/>
    </row>
    <row r="100" ht="15.75">
      <c r="E100" s="173"/>
    </row>
    <row r="101" ht="15.75">
      <c r="E101" s="173"/>
    </row>
    <row r="102" ht="15.75">
      <c r="E102" s="173"/>
    </row>
    <row r="103" ht="15.75">
      <c r="E103" s="173"/>
    </row>
    <row r="104" ht="15.75">
      <c r="E104" s="173"/>
    </row>
    <row r="105" ht="15.75">
      <c r="E105" s="173"/>
    </row>
    <row r="106" ht="15.75">
      <c r="E106" s="173"/>
    </row>
    <row r="107" ht="15.75">
      <c r="E107" s="173"/>
    </row>
    <row r="108" ht="15.75">
      <c r="E108" s="173"/>
    </row>
    <row r="109" ht="15.75">
      <c r="E109" s="173"/>
    </row>
    <row r="110" ht="15.75">
      <c r="E110" s="173"/>
    </row>
    <row r="111" ht="15.75">
      <c r="E111" s="173"/>
    </row>
    <row r="112" ht="15.75">
      <c r="E112" s="173"/>
    </row>
    <row r="113" ht="15.75">
      <c r="E113" s="173"/>
    </row>
    <row r="114" ht="15.75">
      <c r="E114" s="173"/>
    </row>
    <row r="115" ht="15.75">
      <c r="E115" s="173"/>
    </row>
    <row r="116" ht="15.75">
      <c r="E116" s="173"/>
    </row>
    <row r="117" ht="15.75">
      <c r="E117" s="173"/>
    </row>
    <row r="118" ht="15.75">
      <c r="E118" s="173"/>
    </row>
    <row r="119" ht="15.75">
      <c r="E119" s="173"/>
    </row>
    <row r="120" ht="15.75">
      <c r="E120" s="173"/>
    </row>
    <row r="121" ht="15.75">
      <c r="E121" s="173"/>
    </row>
    <row r="122" ht="15.75">
      <c r="E122" s="173"/>
    </row>
    <row r="123" ht="15.75">
      <c r="E123" s="173"/>
    </row>
    <row r="124" ht="15.75">
      <c r="E124" s="173"/>
    </row>
    <row r="125" ht="15.75">
      <c r="E125" s="173"/>
    </row>
    <row r="126" ht="15.75">
      <c r="E126" s="173"/>
    </row>
    <row r="127" ht="15.75">
      <c r="E127" s="173"/>
    </row>
    <row r="128" ht="15.75">
      <c r="E128" s="173"/>
    </row>
    <row r="129" ht="15.75">
      <c r="E129" s="173"/>
    </row>
    <row r="130" ht="15.75">
      <c r="E130" s="173"/>
    </row>
    <row r="131" ht="15.75">
      <c r="E131" s="173"/>
    </row>
    <row r="132" ht="15.75">
      <c r="E132" s="173"/>
    </row>
    <row r="133" ht="15.75">
      <c r="E133" s="173"/>
    </row>
    <row r="134" ht="15.75">
      <c r="E134" s="173"/>
    </row>
    <row r="135" ht="15.75">
      <c r="E135" s="173"/>
    </row>
    <row r="136" ht="15.75">
      <c r="E136" s="173"/>
    </row>
    <row r="137" ht="15.75">
      <c r="E137" s="173"/>
    </row>
    <row r="138" ht="15.75">
      <c r="E138" s="173"/>
    </row>
    <row r="139" ht="15.75">
      <c r="E139" s="173"/>
    </row>
    <row r="140" ht="15.75">
      <c r="E140" s="173"/>
    </row>
    <row r="141" ht="15.75">
      <c r="E141" s="173"/>
    </row>
    <row r="142" ht="15.75">
      <c r="E142" s="173"/>
    </row>
    <row r="143" ht="15.75">
      <c r="E143" s="173"/>
    </row>
    <row r="144" ht="15.75">
      <c r="E144" s="173"/>
    </row>
    <row r="145" ht="15.75">
      <c r="E145" s="173"/>
    </row>
    <row r="146" ht="15.75">
      <c r="E146" s="173"/>
    </row>
    <row r="147" ht="15.75">
      <c r="E147" s="173"/>
    </row>
    <row r="148" ht="15.75">
      <c r="E148" s="173"/>
    </row>
    <row r="149" ht="15.75">
      <c r="E149" s="173"/>
    </row>
    <row r="150" ht="15.75">
      <c r="E150" s="173"/>
    </row>
    <row r="151" ht="15.75">
      <c r="E151" s="173"/>
    </row>
    <row r="152" ht="15.75">
      <c r="E152" s="173"/>
    </row>
    <row r="153" ht="15.75">
      <c r="E153" s="173"/>
    </row>
    <row r="154" ht="15.75">
      <c r="E154" s="173"/>
    </row>
    <row r="155" ht="15.75">
      <c r="E155" s="173"/>
    </row>
    <row r="156" ht="15.75">
      <c r="E156" s="173"/>
    </row>
    <row r="157" ht="15.75">
      <c r="E157" s="173"/>
    </row>
    <row r="158" ht="15.75">
      <c r="E158" s="173"/>
    </row>
    <row r="159" ht="15.75">
      <c r="E159" s="173"/>
    </row>
    <row r="160" ht="15.75">
      <c r="E160" s="173"/>
    </row>
    <row r="161" ht="15.75">
      <c r="E161" s="173"/>
    </row>
    <row r="162" ht="15.75">
      <c r="E162" s="173"/>
    </row>
    <row r="163" ht="15.75">
      <c r="E163" s="173"/>
    </row>
    <row r="164" ht="15.75">
      <c r="E164" s="173"/>
    </row>
    <row r="165" ht="15.75">
      <c r="E165" s="173"/>
    </row>
    <row r="166" ht="15.75">
      <c r="E166" s="173"/>
    </row>
    <row r="167" ht="15.75">
      <c r="E167" s="173"/>
    </row>
    <row r="168" ht="15.75">
      <c r="E168" s="173"/>
    </row>
    <row r="169" ht="15.75">
      <c r="E169" s="173"/>
    </row>
    <row r="170" ht="15.75">
      <c r="E170" s="173"/>
    </row>
    <row r="171" ht="15.75">
      <c r="E171" s="173"/>
    </row>
    <row r="172" ht="15.75">
      <c r="E172" s="173"/>
    </row>
    <row r="173" ht="15.75">
      <c r="E173" s="173"/>
    </row>
    <row r="174" ht="15.75">
      <c r="E174" s="173"/>
    </row>
    <row r="175" ht="15.75">
      <c r="E175" s="173"/>
    </row>
    <row r="176" ht="15.75">
      <c r="E176" s="173"/>
    </row>
    <row r="177" ht="15.75">
      <c r="E177" s="173"/>
    </row>
    <row r="178" ht="15.75">
      <c r="E178" s="173"/>
    </row>
    <row r="179" ht="15.75">
      <c r="E179" s="173"/>
    </row>
    <row r="180" ht="15.75">
      <c r="E180" s="173"/>
    </row>
    <row r="181" ht="15.75">
      <c r="E181" s="173"/>
    </row>
    <row r="182" ht="15.75">
      <c r="E182" s="173"/>
    </row>
    <row r="183" ht="15.75">
      <c r="E183" s="173"/>
    </row>
    <row r="184" ht="15.75">
      <c r="E184" s="173"/>
    </row>
    <row r="185" ht="15.75">
      <c r="E185" s="173"/>
    </row>
    <row r="186" ht="15.75">
      <c r="E186" s="173"/>
    </row>
    <row r="187" ht="15.75">
      <c r="E187" s="173"/>
    </row>
    <row r="188" ht="15.75">
      <c r="E188" s="173"/>
    </row>
    <row r="189" ht="15.75">
      <c r="E189" s="173"/>
    </row>
    <row r="190" ht="15.75">
      <c r="E190" s="173"/>
    </row>
    <row r="191" ht="15.75">
      <c r="E191" s="173"/>
    </row>
    <row r="192" ht="15.75">
      <c r="E192" s="173"/>
    </row>
    <row r="193" ht="15.75">
      <c r="E193" s="173"/>
    </row>
    <row r="194" ht="15.75">
      <c r="E194" s="173"/>
    </row>
    <row r="195" ht="15.75">
      <c r="E195" s="173"/>
    </row>
    <row r="196" ht="15.75">
      <c r="E196" s="173"/>
    </row>
    <row r="197" ht="15.75">
      <c r="E197" s="173"/>
    </row>
    <row r="198" ht="15.75">
      <c r="E198" s="173"/>
    </row>
    <row r="199" ht="15.75">
      <c r="E199" s="173"/>
    </row>
    <row r="200" ht="15.75">
      <c r="E200" s="173"/>
    </row>
    <row r="201" ht="15.75">
      <c r="E201" s="173"/>
    </row>
    <row r="202" ht="15.75">
      <c r="E202" s="173"/>
    </row>
    <row r="203" ht="15.75">
      <c r="E203" s="173"/>
    </row>
    <row r="204" ht="15.75">
      <c r="E204" s="173"/>
    </row>
    <row r="205" ht="15.75">
      <c r="E205" s="173"/>
    </row>
    <row r="206" ht="15.75">
      <c r="E206" s="173"/>
    </row>
    <row r="207" ht="15.75">
      <c r="E207" s="173"/>
    </row>
    <row r="208" ht="15.75">
      <c r="E208" s="173"/>
    </row>
    <row r="209" ht="15.75">
      <c r="E209" s="173"/>
    </row>
    <row r="210" ht="15.75">
      <c r="E210" s="173"/>
    </row>
    <row r="211" ht="15.75">
      <c r="E211" s="173"/>
    </row>
    <row r="212" ht="15.75">
      <c r="E212" s="173"/>
    </row>
    <row r="213" ht="15.75">
      <c r="E213" s="173"/>
    </row>
    <row r="214" ht="15.75">
      <c r="E214" s="173"/>
    </row>
    <row r="215" ht="15.75">
      <c r="E215" s="173"/>
    </row>
    <row r="216" ht="15.75">
      <c r="E216" s="173"/>
    </row>
    <row r="217" ht="15.75">
      <c r="E217" s="173"/>
    </row>
    <row r="218" ht="15.75">
      <c r="E218" s="173"/>
    </row>
    <row r="219" ht="15.75">
      <c r="E219" s="173"/>
    </row>
    <row r="220" ht="15.75">
      <c r="E220" s="173"/>
    </row>
    <row r="221" ht="15.75">
      <c r="E221" s="173"/>
    </row>
    <row r="222" ht="15.75">
      <c r="E222" s="173"/>
    </row>
    <row r="223" ht="15.75">
      <c r="E223" s="173"/>
    </row>
    <row r="224" ht="15.75">
      <c r="E224" s="173"/>
    </row>
    <row r="225" ht="15.75">
      <c r="E225" s="173"/>
    </row>
    <row r="226" ht="15.75">
      <c r="E226" s="173"/>
    </row>
    <row r="227" ht="15.75">
      <c r="E227" s="173"/>
    </row>
    <row r="228" ht="15.75">
      <c r="E228" s="173"/>
    </row>
    <row r="229" ht="15.75">
      <c r="E229" s="173"/>
    </row>
    <row r="230" ht="15.75">
      <c r="E230" s="173"/>
    </row>
    <row r="231" ht="15.75">
      <c r="E231" s="173"/>
    </row>
    <row r="232" ht="15.75">
      <c r="E232" s="173"/>
    </row>
    <row r="233" ht="15.75">
      <c r="E233" s="173"/>
    </row>
    <row r="234" ht="15.75">
      <c r="E234" s="173"/>
    </row>
    <row r="235" ht="15.75">
      <c r="E235" s="173"/>
    </row>
    <row r="236" ht="15.75">
      <c r="E236" s="173"/>
    </row>
    <row r="237" ht="15.75">
      <c r="E237" s="173"/>
    </row>
    <row r="238" ht="15.75">
      <c r="E238" s="173"/>
    </row>
    <row r="239" ht="15.75">
      <c r="E239" s="173"/>
    </row>
    <row r="240" ht="15.75">
      <c r="E240" s="173"/>
    </row>
    <row r="241" ht="15.75">
      <c r="E241" s="173"/>
    </row>
    <row r="242" ht="15.75">
      <c r="E242" s="173"/>
    </row>
    <row r="243" ht="15.75">
      <c r="E243" s="173"/>
    </row>
    <row r="244" ht="15.75">
      <c r="E244" s="173"/>
    </row>
    <row r="245" ht="15.75">
      <c r="E245" s="173"/>
    </row>
    <row r="246" ht="15.75">
      <c r="E246" s="173"/>
    </row>
    <row r="247" ht="15.75">
      <c r="E247" s="173"/>
    </row>
    <row r="248" ht="15.75">
      <c r="E248" s="173"/>
    </row>
    <row r="249" ht="15.75">
      <c r="E249" s="173"/>
    </row>
    <row r="250" ht="15.75">
      <c r="E250" s="173"/>
    </row>
    <row r="251" ht="15.75">
      <c r="E251" s="173"/>
    </row>
    <row r="252" ht="15.75">
      <c r="E252" s="173"/>
    </row>
    <row r="253" ht="15.75">
      <c r="E253" s="173"/>
    </row>
    <row r="254" ht="15.75">
      <c r="E254" s="173"/>
    </row>
    <row r="255" ht="15.75">
      <c r="E255" s="173"/>
    </row>
    <row r="256" ht="15.75">
      <c r="E256" s="173"/>
    </row>
    <row r="257" ht="15.75">
      <c r="E257" s="173"/>
    </row>
    <row r="258" ht="15.75">
      <c r="E258" s="173"/>
    </row>
    <row r="259" ht="15.75">
      <c r="E259" s="173"/>
    </row>
    <row r="260" ht="15.75">
      <c r="E260" s="173"/>
    </row>
    <row r="261" ht="15.75">
      <c r="E261" s="173"/>
    </row>
    <row r="262" ht="15.75">
      <c r="E262" s="173"/>
    </row>
    <row r="263" ht="15.75">
      <c r="E263" s="173"/>
    </row>
    <row r="264" ht="15.75">
      <c r="E264" s="173"/>
    </row>
    <row r="265" ht="15.75">
      <c r="E265" s="173"/>
    </row>
    <row r="266" ht="15.75">
      <c r="E266" s="173"/>
    </row>
    <row r="267" ht="15.75">
      <c r="E267" s="173"/>
    </row>
    <row r="268" ht="15.75">
      <c r="E268" s="173"/>
    </row>
    <row r="269" ht="15.75">
      <c r="E269" s="173"/>
    </row>
    <row r="270" ht="15.75">
      <c r="E270" s="173"/>
    </row>
    <row r="271" ht="15.75">
      <c r="E271" s="173"/>
    </row>
    <row r="272" ht="15.75">
      <c r="E272" s="173"/>
    </row>
    <row r="273" ht="15.75">
      <c r="E273" s="173"/>
    </row>
    <row r="274" ht="15.75">
      <c r="E274" s="173"/>
    </row>
    <row r="275" ht="15.75">
      <c r="E275" s="173"/>
    </row>
    <row r="276" ht="15.75">
      <c r="E276" s="173"/>
    </row>
    <row r="277" ht="15.75">
      <c r="E277" s="173"/>
    </row>
    <row r="278" ht="15.75">
      <c r="E278" s="173"/>
    </row>
    <row r="279" ht="15.75">
      <c r="E279" s="173"/>
    </row>
    <row r="280" ht="15.75">
      <c r="E280" s="173"/>
    </row>
    <row r="281" ht="15.75">
      <c r="E281" s="173"/>
    </row>
    <row r="282" ht="15.75">
      <c r="E282" s="173"/>
    </row>
    <row r="283" ht="15.75">
      <c r="E283" s="173"/>
    </row>
    <row r="284" ht="15.75">
      <c r="E284" s="173"/>
    </row>
    <row r="285" ht="15.75">
      <c r="E285" s="173"/>
    </row>
    <row r="286" ht="15.75">
      <c r="E286" s="173"/>
    </row>
    <row r="287" ht="15.75">
      <c r="E287" s="173"/>
    </row>
    <row r="288" ht="15.75">
      <c r="E288" s="173"/>
    </row>
    <row r="289" ht="15.75">
      <c r="E289" s="173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Q92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16.5"/>
  <cols>
    <col min="1" max="1" width="12.75390625" style="0" bestFit="1" customWidth="1"/>
  </cols>
  <sheetData>
    <row r="1" spans="1:9" s="128" customFormat="1" ht="42" customHeight="1">
      <c r="A1" s="367" t="s">
        <v>200</v>
      </c>
      <c r="B1" s="367"/>
      <c r="C1" s="367"/>
      <c r="D1" s="367"/>
      <c r="E1" s="367"/>
      <c r="F1" s="367"/>
      <c r="G1" s="367"/>
      <c r="H1" s="367"/>
      <c r="I1" s="367"/>
    </row>
    <row r="18" ht="16.5">
      <c r="Q18" t="s">
        <v>114</v>
      </c>
    </row>
    <row r="21" spans="1:9" ht="16.5">
      <c r="A21" s="369" t="s">
        <v>79</v>
      </c>
      <c r="B21" s="369"/>
      <c r="C21" s="369"/>
      <c r="D21" s="369"/>
      <c r="E21" s="369"/>
      <c r="F21" s="369"/>
      <c r="G21" s="369"/>
      <c r="H21" s="369"/>
      <c r="I21" s="369"/>
    </row>
    <row r="22" spans="1:9" ht="16.5">
      <c r="A22" s="369" t="s">
        <v>80</v>
      </c>
      <c r="B22" s="369"/>
      <c r="C22" s="369"/>
      <c r="D22" s="369"/>
      <c r="E22" s="369"/>
      <c r="F22" s="369"/>
      <c r="G22" s="369"/>
      <c r="H22" s="369"/>
      <c r="I22" s="369"/>
    </row>
    <row r="23" spans="1:9" ht="16.5">
      <c r="A23" s="369" t="s">
        <v>81</v>
      </c>
      <c r="B23" s="369"/>
      <c r="C23" s="369"/>
      <c r="D23" s="369"/>
      <c r="E23" s="369"/>
      <c r="F23" s="369"/>
      <c r="G23" s="369"/>
      <c r="H23" s="369"/>
      <c r="I23" s="369"/>
    </row>
    <row r="24" spans="1:9" ht="16.5">
      <c r="A24" s="369" t="s">
        <v>82</v>
      </c>
      <c r="B24" s="369"/>
      <c r="C24" s="369"/>
      <c r="D24" s="369"/>
      <c r="E24" s="369"/>
      <c r="F24" s="369"/>
      <c r="G24" s="369"/>
      <c r="H24" s="369"/>
      <c r="I24" s="369"/>
    </row>
    <row r="25" spans="1:9" ht="16.5">
      <c r="A25" s="369" t="s">
        <v>83</v>
      </c>
      <c r="B25" s="369"/>
      <c r="C25" s="369"/>
      <c r="D25" s="369"/>
      <c r="E25" s="369"/>
      <c r="F25" s="369"/>
      <c r="G25" s="369"/>
      <c r="H25" s="369"/>
      <c r="I25" s="369"/>
    </row>
    <row r="26" spans="1:9" ht="16.5">
      <c r="A26" s="369" t="s">
        <v>222</v>
      </c>
      <c r="B26" s="369"/>
      <c r="C26" s="369"/>
      <c r="D26" s="369"/>
      <c r="E26" s="369"/>
      <c r="F26" s="369"/>
      <c r="G26" s="369"/>
      <c r="H26" s="369"/>
      <c r="I26" s="369"/>
    </row>
    <row r="27" spans="1:4" ht="16.5">
      <c r="A27" s="147"/>
      <c r="B27" s="148"/>
      <c r="C27" s="149"/>
      <c r="D27" s="150"/>
    </row>
    <row r="28" spans="1:4" ht="16.5">
      <c r="A28" s="149"/>
      <c r="B28" s="150"/>
      <c r="C28" s="149"/>
      <c r="D28" s="150"/>
    </row>
    <row r="29" spans="1:4" ht="16.5">
      <c r="A29" s="149"/>
      <c r="B29" s="150"/>
      <c r="C29" s="149"/>
      <c r="D29" s="150"/>
    </row>
    <row r="30" spans="1:4" ht="16.5">
      <c r="A30" s="149"/>
      <c r="B30" s="151"/>
      <c r="C30" s="149"/>
      <c r="D30" s="150"/>
    </row>
    <row r="31" spans="1:4" ht="16.5">
      <c r="A31" s="149"/>
      <c r="B31" s="151"/>
      <c r="C31" s="152"/>
      <c r="D31" s="150"/>
    </row>
    <row r="32" spans="1:4" s="240" customFormat="1" ht="16.5">
      <c r="A32" s="254"/>
      <c r="B32" s="241"/>
      <c r="C32" s="255"/>
      <c r="D32" s="256"/>
    </row>
    <row r="33" spans="1:8" s="240" customFormat="1" ht="16.5">
      <c r="A33" s="255"/>
      <c r="B33" s="256"/>
      <c r="C33" s="257"/>
      <c r="D33" s="241"/>
      <c r="F33" s="252"/>
      <c r="G33" s="242">
        <v>2013</v>
      </c>
      <c r="H33" s="242">
        <v>2014</v>
      </c>
    </row>
    <row r="34" spans="1:8" s="240" customFormat="1" ht="16.5">
      <c r="A34" s="257"/>
      <c r="B34" s="241"/>
      <c r="C34" s="258"/>
      <c r="D34" s="241"/>
      <c r="F34" s="243" t="s">
        <v>55</v>
      </c>
      <c r="G34" s="259">
        <v>4.22500336</v>
      </c>
      <c r="H34" s="259">
        <v>15.03</v>
      </c>
    </row>
    <row r="35" spans="1:8" s="240" customFormat="1" ht="16.5">
      <c r="A35" s="257"/>
      <c r="B35" s="241"/>
      <c r="C35" s="257"/>
      <c r="D35" s="241"/>
      <c r="F35" s="243" t="s">
        <v>86</v>
      </c>
      <c r="G35" s="259">
        <v>0.294</v>
      </c>
      <c r="H35" s="259">
        <v>3.45000528</v>
      </c>
    </row>
    <row r="36" spans="1:8" s="240" customFormat="1" ht="16.5">
      <c r="A36" s="257"/>
      <c r="B36" s="241"/>
      <c r="C36" s="257"/>
      <c r="D36" s="257"/>
      <c r="F36" s="243" t="s">
        <v>87</v>
      </c>
      <c r="G36" s="259">
        <v>2.53468</v>
      </c>
      <c r="H36" s="259">
        <v>6.2383</v>
      </c>
    </row>
    <row r="37" spans="1:8" s="240" customFormat="1" ht="16.5">
      <c r="A37" s="257"/>
      <c r="B37" s="241"/>
      <c r="C37" s="255"/>
      <c r="D37" s="260"/>
      <c r="F37" s="243" t="s">
        <v>88</v>
      </c>
      <c r="G37" s="259">
        <v>2.51879795</v>
      </c>
      <c r="H37" s="259">
        <v>13.4945</v>
      </c>
    </row>
    <row r="38" spans="1:8" s="240" customFormat="1" ht="16.5">
      <c r="A38" s="255"/>
      <c r="B38" s="260"/>
      <c r="C38" s="261"/>
      <c r="D38" s="241"/>
      <c r="F38" s="243" t="s">
        <v>89</v>
      </c>
      <c r="G38" s="259">
        <v>1.5614478</v>
      </c>
      <c r="H38" s="259">
        <v>5.7234</v>
      </c>
    </row>
    <row r="39" spans="1:8" s="240" customFormat="1" ht="16.5">
      <c r="A39" s="257"/>
      <c r="B39" s="262"/>
      <c r="C39" s="257"/>
      <c r="D39" s="241"/>
      <c r="F39" s="243" t="s">
        <v>90</v>
      </c>
      <c r="G39" s="259">
        <v>0.78983335</v>
      </c>
      <c r="H39" s="259">
        <v>0.731825</v>
      </c>
    </row>
    <row r="40" spans="1:8" s="240" customFormat="1" ht="16.5">
      <c r="A40" s="257"/>
      <c r="B40" s="262"/>
      <c r="C40" s="257"/>
      <c r="D40" s="241"/>
      <c r="F40" s="243" t="s">
        <v>91</v>
      </c>
      <c r="G40" s="259">
        <v>1.88248242</v>
      </c>
      <c r="H40" s="263">
        <v>7.12</v>
      </c>
    </row>
    <row r="41" spans="1:8" s="240" customFormat="1" ht="16.5">
      <c r="A41" s="257"/>
      <c r="B41" s="262"/>
      <c r="C41" s="257"/>
      <c r="D41" s="241"/>
      <c r="F41" s="243" t="s">
        <v>92</v>
      </c>
      <c r="G41" s="259">
        <v>4.1501006</v>
      </c>
      <c r="H41" s="259">
        <v>11.49276502</v>
      </c>
    </row>
    <row r="42" spans="1:8" s="240" customFormat="1" ht="16.5">
      <c r="A42" s="257"/>
      <c r="B42" s="262"/>
      <c r="C42" s="257"/>
      <c r="D42" s="257"/>
      <c r="F42" s="243" t="s">
        <v>93</v>
      </c>
      <c r="G42" s="259">
        <v>2.32248182</v>
      </c>
      <c r="H42" s="259">
        <v>11.3791</v>
      </c>
    </row>
    <row r="43" spans="1:8" s="240" customFormat="1" ht="16.5">
      <c r="A43" s="264"/>
      <c r="B43" s="265"/>
      <c r="C43" s="255"/>
      <c r="D43" s="260"/>
      <c r="F43" s="243" t="s">
        <v>94</v>
      </c>
      <c r="G43" s="259">
        <v>1.66020696</v>
      </c>
      <c r="H43" s="259">
        <v>29.17643</v>
      </c>
    </row>
    <row r="44" spans="1:8" s="240" customFormat="1" ht="16.5">
      <c r="A44" s="255"/>
      <c r="B44" s="266"/>
      <c r="C44" s="257"/>
      <c r="D44" s="245"/>
      <c r="F44" s="243" t="s">
        <v>95</v>
      </c>
      <c r="G44" s="259">
        <v>0.8199988</v>
      </c>
      <c r="H44" s="259">
        <v>2.56</v>
      </c>
    </row>
    <row r="45" spans="1:8" s="240" customFormat="1" ht="16.5">
      <c r="A45" s="241"/>
      <c r="B45" s="241"/>
      <c r="C45" s="257"/>
      <c r="D45" s="245"/>
      <c r="F45" s="243" t="s">
        <v>96</v>
      </c>
      <c r="G45" s="259">
        <v>15.60683</v>
      </c>
      <c r="H45" s="259">
        <v>1.27375</v>
      </c>
    </row>
    <row r="46" spans="1:4" s="240" customFormat="1" ht="16.5">
      <c r="A46" s="241"/>
      <c r="B46" s="241"/>
      <c r="C46" s="257"/>
      <c r="D46" s="241"/>
    </row>
    <row r="47" spans="1:4" s="240" customFormat="1" ht="16.5">
      <c r="A47" s="241"/>
      <c r="B47" s="241"/>
      <c r="C47" s="257"/>
      <c r="D47" s="241"/>
    </row>
    <row r="48" spans="1:4" s="240" customFormat="1" ht="16.5">
      <c r="A48" s="241"/>
      <c r="B48" s="241"/>
      <c r="C48" s="255"/>
      <c r="D48" s="260"/>
    </row>
    <row r="49" spans="1:4" ht="16.5">
      <c r="A49" s="151"/>
      <c r="B49" s="151"/>
      <c r="C49" s="144"/>
      <c r="D49" s="151"/>
    </row>
    <row r="50" spans="1:4" ht="16.5">
      <c r="A50" s="151"/>
      <c r="B50" s="151"/>
      <c r="C50" s="149"/>
      <c r="D50" s="151"/>
    </row>
    <row r="51" spans="1:4" ht="16.5">
      <c r="A51" s="151"/>
      <c r="B51" s="151"/>
      <c r="C51" s="149"/>
      <c r="D51" s="151"/>
    </row>
    <row r="52" spans="1:4" ht="16.5">
      <c r="A52" s="151"/>
      <c r="B52" s="151"/>
      <c r="C52" s="153"/>
      <c r="D52" s="151"/>
    </row>
    <row r="53" spans="1:4" ht="16.5">
      <c r="A53" s="151"/>
      <c r="B53" s="151"/>
      <c r="C53" s="149"/>
      <c r="D53" s="151"/>
    </row>
    <row r="54" spans="1:4" ht="16.5">
      <c r="A54" s="151"/>
      <c r="B54" s="151"/>
      <c r="C54" s="147"/>
      <c r="D54" s="158"/>
    </row>
    <row r="55" spans="1:4" ht="16.5">
      <c r="A55" s="151"/>
      <c r="B55" s="151"/>
      <c r="C55" s="149"/>
      <c r="D55" s="159"/>
    </row>
    <row r="56" spans="1:4" ht="16.5">
      <c r="A56" s="151"/>
      <c r="B56" s="151"/>
      <c r="C56" s="149"/>
      <c r="D56" s="159"/>
    </row>
    <row r="57" spans="1:4" ht="16.5">
      <c r="A57" s="151"/>
      <c r="B57" s="151"/>
      <c r="C57" s="149"/>
      <c r="D57" s="159"/>
    </row>
    <row r="58" spans="1:4" ht="16.5">
      <c r="A58" s="151"/>
      <c r="B58" s="151"/>
      <c r="C58" s="149"/>
      <c r="D58" s="159"/>
    </row>
    <row r="59" spans="1:4" ht="16.5">
      <c r="A59" s="151"/>
      <c r="B59" s="151"/>
      <c r="C59" s="147"/>
      <c r="D59" s="148"/>
    </row>
    <row r="60" spans="1:4" ht="16.5">
      <c r="A60" s="151"/>
      <c r="B60" s="151"/>
      <c r="C60" s="153"/>
      <c r="D60" s="151"/>
    </row>
    <row r="61" spans="1:4" ht="16.5">
      <c r="A61" s="151"/>
      <c r="B61" s="151"/>
      <c r="C61" s="149"/>
      <c r="D61" s="151"/>
    </row>
    <row r="62" spans="1:4" ht="16.5">
      <c r="A62" s="151"/>
      <c r="B62" s="151"/>
      <c r="C62" s="149"/>
      <c r="D62" s="151"/>
    </row>
    <row r="63" spans="1:4" ht="16.5">
      <c r="A63" s="151"/>
      <c r="B63" s="151"/>
      <c r="C63" s="149"/>
      <c r="D63" s="151"/>
    </row>
    <row r="64" spans="1:4" ht="16.5">
      <c r="A64" s="151"/>
      <c r="B64" s="151"/>
      <c r="C64" s="147"/>
      <c r="D64" s="148"/>
    </row>
    <row r="65" spans="1:4" ht="16.5">
      <c r="A65" s="151"/>
      <c r="B65" s="151"/>
      <c r="C65" s="149"/>
      <c r="D65" s="151"/>
    </row>
    <row r="66" spans="1:4" ht="16.5">
      <c r="A66" s="151"/>
      <c r="B66" s="151"/>
      <c r="C66" s="149"/>
      <c r="D66" s="151"/>
    </row>
    <row r="67" spans="1:4" ht="16.5">
      <c r="A67" s="151"/>
      <c r="B67" s="151"/>
      <c r="C67" s="149"/>
      <c r="D67" s="151"/>
    </row>
    <row r="68" spans="1:4" ht="16.5">
      <c r="A68" s="151"/>
      <c r="B68" s="151"/>
      <c r="C68" s="149"/>
      <c r="D68" s="151"/>
    </row>
    <row r="69" spans="1:4" ht="16.5">
      <c r="A69" s="151"/>
      <c r="B69" s="151"/>
      <c r="C69" s="149"/>
      <c r="D69" s="151"/>
    </row>
    <row r="70" spans="1:4" ht="16.5">
      <c r="A70" s="151"/>
      <c r="B70" s="151"/>
      <c r="C70" s="147"/>
      <c r="D70" s="148"/>
    </row>
    <row r="71" spans="1:4" ht="16.5">
      <c r="A71" s="151"/>
      <c r="B71" s="151"/>
      <c r="C71" s="149"/>
      <c r="D71" s="151"/>
    </row>
    <row r="72" spans="1:4" ht="16.5">
      <c r="A72" s="151"/>
      <c r="B72" s="151"/>
      <c r="C72" s="149"/>
      <c r="D72" s="151"/>
    </row>
    <row r="73" spans="1:4" ht="16.5">
      <c r="A73" s="151"/>
      <c r="B73" s="151"/>
      <c r="C73" s="149"/>
      <c r="D73" s="151"/>
    </row>
    <row r="74" spans="1:4" ht="16.5">
      <c r="A74" s="151"/>
      <c r="B74" s="151"/>
      <c r="C74" s="149"/>
      <c r="D74" s="151"/>
    </row>
    <row r="75" spans="1:4" ht="16.5">
      <c r="A75" s="151"/>
      <c r="B75" s="151"/>
      <c r="C75" s="147"/>
      <c r="D75" s="148"/>
    </row>
    <row r="76" spans="1:4" ht="16.5">
      <c r="A76" s="151"/>
      <c r="B76" s="151"/>
      <c r="C76" s="149"/>
      <c r="D76" s="150"/>
    </row>
    <row r="77" spans="1:4" ht="16.5">
      <c r="A77" s="151"/>
      <c r="B77" s="151"/>
      <c r="C77" s="149"/>
      <c r="D77" s="150"/>
    </row>
    <row r="78" spans="1:4" ht="16.5">
      <c r="A78" s="151"/>
      <c r="B78" s="151"/>
      <c r="C78" s="149"/>
      <c r="D78" s="151"/>
    </row>
    <row r="79" spans="1:4" ht="16.5">
      <c r="A79" s="151"/>
      <c r="B79" s="151"/>
      <c r="C79" s="149"/>
      <c r="D79" s="151"/>
    </row>
    <row r="80" spans="1:4" ht="16.5">
      <c r="A80" s="151"/>
      <c r="B80" s="151"/>
      <c r="C80" s="153"/>
      <c r="D80" s="151"/>
    </row>
    <row r="81" spans="1:4" ht="16.5">
      <c r="A81" s="151"/>
      <c r="B81" s="151"/>
      <c r="C81" s="147"/>
      <c r="D81" s="154"/>
    </row>
    <row r="82" spans="1:4" ht="16.5">
      <c r="A82" s="151"/>
      <c r="B82" s="151"/>
      <c r="C82" s="149"/>
      <c r="D82" s="151"/>
    </row>
    <row r="83" spans="1:4" ht="16.5">
      <c r="A83" s="151"/>
      <c r="B83" s="151"/>
      <c r="C83" s="149"/>
      <c r="D83" s="151"/>
    </row>
    <row r="84" spans="1:4" ht="16.5">
      <c r="A84" s="151"/>
      <c r="B84" s="151"/>
      <c r="C84" s="149"/>
      <c r="D84" s="151"/>
    </row>
    <row r="85" spans="1:4" ht="16.5">
      <c r="A85" s="151"/>
      <c r="B85" s="151"/>
      <c r="C85" s="149"/>
      <c r="D85" s="151"/>
    </row>
    <row r="86" spans="1:4" ht="16.5">
      <c r="A86" s="151"/>
      <c r="B86" s="151"/>
      <c r="C86" s="147"/>
      <c r="D86" s="148"/>
    </row>
    <row r="87" spans="1:4" ht="16.5">
      <c r="A87" s="151"/>
      <c r="B87" s="151"/>
      <c r="C87" s="149"/>
      <c r="D87" s="155"/>
    </row>
    <row r="88" spans="1:4" ht="16.5">
      <c r="A88" s="151"/>
      <c r="B88" s="151"/>
      <c r="C88" s="149"/>
      <c r="D88" s="155"/>
    </row>
    <row r="89" spans="1:4" ht="16.5">
      <c r="A89" s="151"/>
      <c r="B89" s="151"/>
      <c r="C89" s="149"/>
      <c r="D89" s="155"/>
    </row>
    <row r="90" spans="1:4" ht="16.5">
      <c r="A90" s="151"/>
      <c r="B90" s="151"/>
      <c r="C90" s="149"/>
      <c r="D90" s="155"/>
    </row>
    <row r="91" spans="1:4" ht="16.5">
      <c r="A91" s="151"/>
      <c r="B91" s="151"/>
      <c r="C91" s="156"/>
      <c r="D91" s="157"/>
    </row>
    <row r="92" spans="1:4" ht="16.5">
      <c r="A92" s="151"/>
      <c r="B92" s="151"/>
      <c r="C92" s="147"/>
      <c r="D92" s="158"/>
    </row>
  </sheetData>
  <sheetProtection/>
  <mergeCells count="7">
    <mergeCell ref="A26:I26"/>
    <mergeCell ref="A1:I1"/>
    <mergeCell ref="A21:I21"/>
    <mergeCell ref="A22:I22"/>
    <mergeCell ref="A23:I23"/>
    <mergeCell ref="A24:I24"/>
    <mergeCell ref="A25:I25"/>
  </mergeCells>
  <printOptions/>
  <pageMargins left="1" right="1" top="1" bottom="1" header="0.5" footer="0.5"/>
  <pageSetup horizontalDpi="600" verticalDpi="600" orientation="landscape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H18"/>
  <sheetViews>
    <sheetView zoomScalePageLayoutView="0" workbookViewId="0" topLeftCell="A1">
      <selection activeCell="A2" sqref="A2"/>
    </sheetView>
  </sheetViews>
  <sheetFormatPr defaultColWidth="8.875" defaultRowHeight="16.5"/>
  <cols>
    <col min="1" max="1" width="9.125" style="39" customWidth="1"/>
    <col min="2" max="2" width="20.50390625" style="39" customWidth="1"/>
    <col min="3" max="3" width="17.25390625" style="39" customWidth="1"/>
    <col min="4" max="4" width="17.375" style="39" customWidth="1"/>
    <col min="5" max="5" width="14.25390625" style="39" customWidth="1"/>
    <col min="6" max="6" width="18.625" style="39" customWidth="1"/>
    <col min="7" max="7" width="19.375" style="39" bestFit="1" customWidth="1"/>
    <col min="8" max="16384" width="8.875" style="40" customWidth="1"/>
  </cols>
  <sheetData>
    <row r="1" spans="1:7" s="160" customFormat="1" ht="46.5" customHeight="1">
      <c r="A1" s="341" t="s">
        <v>217</v>
      </c>
      <c r="B1" s="342"/>
      <c r="C1" s="342"/>
      <c r="D1" s="342"/>
      <c r="E1" s="342"/>
      <c r="F1" s="342"/>
      <c r="G1" s="174"/>
    </row>
    <row r="2" ht="21.75" customHeight="1" thickBot="1"/>
    <row r="3" spans="1:7" s="176" customFormat="1" ht="66">
      <c r="A3" s="161" t="s">
        <v>45</v>
      </c>
      <c r="B3" s="175" t="s">
        <v>99</v>
      </c>
      <c r="C3" s="175" t="s">
        <v>5</v>
      </c>
      <c r="D3" s="175" t="s">
        <v>100</v>
      </c>
      <c r="E3" s="175" t="s">
        <v>5</v>
      </c>
      <c r="F3" s="175" t="s">
        <v>101</v>
      </c>
      <c r="G3" s="162"/>
    </row>
    <row r="4" spans="1:7" s="176" customFormat="1" ht="24.75" customHeight="1">
      <c r="A4" s="33" t="s">
        <v>143</v>
      </c>
      <c r="B4" s="319">
        <v>6325.131766195</v>
      </c>
      <c r="C4" s="178">
        <f>B4/F4</f>
        <v>0.16934340410007076</v>
      </c>
      <c r="D4" s="319">
        <v>31025.78721295381</v>
      </c>
      <c r="E4" s="178">
        <f>D4/F4</f>
        <v>0.8306565958999291</v>
      </c>
      <c r="F4" s="177">
        <f>B4+D4</f>
        <v>37350.91897914881</v>
      </c>
      <c r="G4" s="268"/>
    </row>
    <row r="5" spans="1:7" s="176" customFormat="1" ht="24.75" customHeight="1">
      <c r="A5" s="33" t="s">
        <v>132</v>
      </c>
      <c r="B5" s="319">
        <v>6532.568479805</v>
      </c>
      <c r="C5" s="178">
        <f>B5/F5</f>
        <v>0.18701914337723993</v>
      </c>
      <c r="D5" s="319">
        <v>28397.376989082266</v>
      </c>
      <c r="E5" s="178">
        <f aca="true" t="shared" si="0" ref="E5:E15">D5/F5</f>
        <v>0.8129808566227601</v>
      </c>
      <c r="F5" s="177">
        <f aca="true" t="shared" si="1" ref="F5:F15">B5+D5</f>
        <v>34929.945468887265</v>
      </c>
      <c r="G5" s="268"/>
    </row>
    <row r="6" spans="1:7" s="176" customFormat="1" ht="24.75" customHeight="1">
      <c r="A6" s="33" t="s">
        <v>133</v>
      </c>
      <c r="B6" s="319">
        <v>7244.1307796</v>
      </c>
      <c r="C6" s="178">
        <f aca="true" t="shared" si="2" ref="C6:C14">B6/F6</f>
        <v>0.16590766572026175</v>
      </c>
      <c r="D6" s="319">
        <v>36419.49831282775</v>
      </c>
      <c r="E6" s="178">
        <f t="shared" si="0"/>
        <v>0.8340923342797382</v>
      </c>
      <c r="F6" s="177">
        <f t="shared" si="1"/>
        <v>43663.62909242776</v>
      </c>
      <c r="G6" s="268"/>
    </row>
    <row r="7" spans="1:7" s="176" customFormat="1" ht="24.75" customHeight="1">
      <c r="A7" s="33" t="s">
        <v>134</v>
      </c>
      <c r="B7" s="319">
        <v>7149.8497228</v>
      </c>
      <c r="C7" s="178">
        <f t="shared" si="2"/>
        <v>0.1593028209755476</v>
      </c>
      <c r="D7" s="319">
        <v>37732.27903685</v>
      </c>
      <c r="E7" s="178">
        <f t="shared" si="0"/>
        <v>0.8406971790244524</v>
      </c>
      <c r="F7" s="177">
        <f t="shared" si="1"/>
        <v>44882.12875965</v>
      </c>
      <c r="G7" s="268"/>
    </row>
    <row r="8" spans="1:7" s="176" customFormat="1" ht="24.75" customHeight="1">
      <c r="A8" s="33" t="s">
        <v>135</v>
      </c>
      <c r="B8" s="319">
        <v>7219.12059903</v>
      </c>
      <c r="C8" s="178">
        <f t="shared" si="2"/>
        <v>0.1753912697613549</v>
      </c>
      <c r="D8" s="319">
        <v>33940.9702587</v>
      </c>
      <c r="E8" s="178">
        <f t="shared" si="0"/>
        <v>0.8246087302386451</v>
      </c>
      <c r="F8" s="177">
        <f t="shared" si="1"/>
        <v>41160.09085773</v>
      </c>
      <c r="G8" s="268"/>
    </row>
    <row r="9" spans="1:7" s="176" customFormat="1" ht="24.75" customHeight="1">
      <c r="A9" s="33" t="s">
        <v>136</v>
      </c>
      <c r="B9" s="319">
        <v>8704.152914795</v>
      </c>
      <c r="C9" s="178">
        <f t="shared" si="2"/>
        <v>0.2126146880138436</v>
      </c>
      <c r="D9" s="319">
        <v>32234.47176869</v>
      </c>
      <c r="E9" s="178">
        <f t="shared" si="0"/>
        <v>0.7873853119861564</v>
      </c>
      <c r="F9" s="177">
        <f t="shared" si="1"/>
        <v>40938.624683485</v>
      </c>
      <c r="G9" s="268"/>
    </row>
    <row r="10" spans="1:7" s="176" customFormat="1" ht="24.75" customHeight="1">
      <c r="A10" s="33" t="s">
        <v>137</v>
      </c>
      <c r="B10" s="319">
        <v>8547.87650112</v>
      </c>
      <c r="C10" s="178">
        <f t="shared" si="2"/>
        <v>0.18858374334929684</v>
      </c>
      <c r="D10" s="319">
        <v>36778.81152249999</v>
      </c>
      <c r="E10" s="178">
        <f t="shared" si="0"/>
        <v>0.8114162566507032</v>
      </c>
      <c r="F10" s="177">
        <f t="shared" si="1"/>
        <v>45326.688023619994</v>
      </c>
      <c r="G10" s="268"/>
    </row>
    <row r="11" spans="1:7" s="176" customFormat="1" ht="24.75" customHeight="1">
      <c r="A11" s="33" t="s">
        <v>138</v>
      </c>
      <c r="B11" s="319">
        <v>7327.40997187</v>
      </c>
      <c r="C11" s="178">
        <f t="shared" si="2"/>
        <v>0.16796152856138577</v>
      </c>
      <c r="D11" s="319">
        <v>36298.11567457</v>
      </c>
      <c r="E11" s="178">
        <f t="shared" si="0"/>
        <v>0.8320384714386142</v>
      </c>
      <c r="F11" s="177">
        <f t="shared" si="1"/>
        <v>43625.52564644</v>
      </c>
      <c r="G11" s="268"/>
    </row>
    <row r="12" spans="1:7" s="176" customFormat="1" ht="24.75" customHeight="1">
      <c r="A12" s="33" t="s">
        <v>139</v>
      </c>
      <c r="B12" s="319">
        <v>8617.876356435</v>
      </c>
      <c r="C12" s="178">
        <f t="shared" si="2"/>
        <v>0.1893165643610812</v>
      </c>
      <c r="D12" s="319">
        <v>36903.10795637044</v>
      </c>
      <c r="E12" s="178">
        <f t="shared" si="0"/>
        <v>0.8106834356389188</v>
      </c>
      <c r="F12" s="177">
        <f t="shared" si="1"/>
        <v>45520.98431280544</v>
      </c>
      <c r="G12" s="268"/>
    </row>
    <row r="13" spans="1:7" s="176" customFormat="1" ht="24.75" customHeight="1">
      <c r="A13" s="33" t="s">
        <v>140</v>
      </c>
      <c r="B13" s="319">
        <v>7738.26738833</v>
      </c>
      <c r="C13" s="178">
        <f t="shared" si="2"/>
        <v>0.17272058040238888</v>
      </c>
      <c r="D13" s="319">
        <v>37063.96388198</v>
      </c>
      <c r="E13" s="178">
        <f t="shared" si="0"/>
        <v>0.8272794195976111</v>
      </c>
      <c r="F13" s="177">
        <f t="shared" si="1"/>
        <v>44802.23127031</v>
      </c>
      <c r="G13" s="268"/>
    </row>
    <row r="14" spans="1:7" s="176" customFormat="1" ht="24.75" customHeight="1">
      <c r="A14" s="33" t="s">
        <v>141</v>
      </c>
      <c r="B14" s="319">
        <v>6060.17139779</v>
      </c>
      <c r="C14" s="178">
        <f t="shared" si="2"/>
        <v>0.14376219628324538</v>
      </c>
      <c r="D14" s="319">
        <v>36093.96616039</v>
      </c>
      <c r="E14" s="178">
        <f t="shared" si="0"/>
        <v>0.8562378037167546</v>
      </c>
      <c r="F14" s="177">
        <f t="shared" si="1"/>
        <v>42154.13755818</v>
      </c>
      <c r="G14" s="268"/>
    </row>
    <row r="15" spans="1:8" s="176" customFormat="1" ht="24.75" customHeight="1">
      <c r="A15" s="33" t="s">
        <v>142</v>
      </c>
      <c r="B15" s="319">
        <v>5572.1129264</v>
      </c>
      <c r="C15" s="178">
        <f>B15/F15</f>
        <v>0.118223112253852</v>
      </c>
      <c r="D15" s="319">
        <v>41560.066392609995</v>
      </c>
      <c r="E15" s="178">
        <f t="shared" si="0"/>
        <v>0.881776887746148</v>
      </c>
      <c r="F15" s="177">
        <f t="shared" si="1"/>
        <v>47132.17931900999</v>
      </c>
      <c r="G15" s="268"/>
      <c r="H15" s="269"/>
    </row>
    <row r="16" spans="1:7" s="176" customFormat="1" ht="41.25" customHeight="1" thickBot="1">
      <c r="A16" s="179" t="s">
        <v>29</v>
      </c>
      <c r="B16" s="180">
        <f>SUM(B4:B15)</f>
        <v>87038.66880417001</v>
      </c>
      <c r="C16" s="181">
        <f>B16/F16</f>
        <v>0.17016787233084216</v>
      </c>
      <c r="D16" s="180">
        <f>SUM(D4:D15)</f>
        <v>424448.41516752425</v>
      </c>
      <c r="E16" s="181">
        <f>D16/F16</f>
        <v>0.8298321276691579</v>
      </c>
      <c r="F16" s="180">
        <f>B16+D16</f>
        <v>511487.0839716942</v>
      </c>
      <c r="G16" s="162"/>
    </row>
    <row r="17" spans="1:8" s="110" customFormat="1" ht="21.75" customHeight="1">
      <c r="A17" s="36" t="s">
        <v>44</v>
      </c>
      <c r="B17" s="182"/>
      <c r="C17" s="30"/>
      <c r="D17" s="182"/>
      <c r="E17" s="37"/>
      <c r="F17" s="182"/>
      <c r="G17" s="30"/>
      <c r="H17" s="176"/>
    </row>
    <row r="18" spans="1:8" s="110" customFormat="1" ht="16.5">
      <c r="A18" s="183" t="s">
        <v>42</v>
      </c>
      <c r="C18" s="30"/>
      <c r="D18" s="30"/>
      <c r="E18" s="30"/>
      <c r="F18" s="30"/>
      <c r="G18" s="30"/>
      <c r="H18" s="176"/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S33"/>
  <sheetViews>
    <sheetView zoomScale="85" zoomScaleNormal="85" zoomScalePageLayoutView="0" workbookViewId="0" topLeftCell="A1">
      <selection activeCell="A2" sqref="A2"/>
    </sheetView>
  </sheetViews>
  <sheetFormatPr defaultColWidth="9.00390625" defaultRowHeight="16.5"/>
  <cols>
    <col min="1" max="1" width="9.125" style="25" customWidth="1"/>
    <col min="2" max="2" width="16.125" style="28" customWidth="1"/>
    <col min="3" max="3" width="14.125" style="25" customWidth="1"/>
    <col min="4" max="4" width="18.00390625" style="25" customWidth="1"/>
    <col min="5" max="5" width="14.00390625" style="25" customWidth="1"/>
    <col min="6" max="6" width="15.00390625" style="25" customWidth="1"/>
    <col min="7" max="7" width="14.625" style="25" customWidth="1"/>
    <col min="8" max="8" width="12.00390625" style="25" customWidth="1"/>
    <col min="9" max="9" width="11.625" style="25" customWidth="1"/>
    <col min="10" max="10" width="11.00390625" style="25" bestFit="1" customWidth="1"/>
    <col min="11" max="11" width="8.25390625" style="25" bestFit="1" customWidth="1"/>
    <col min="12" max="12" width="11.125" style="25" bestFit="1" customWidth="1"/>
    <col min="13" max="13" width="8.25390625" style="25" bestFit="1" customWidth="1"/>
    <col min="14" max="14" width="10.50390625" style="25" bestFit="1" customWidth="1"/>
    <col min="15" max="15" width="8.25390625" style="25" customWidth="1"/>
    <col min="16" max="16" width="10.00390625" style="25" customWidth="1"/>
    <col min="17" max="17" width="9.50390625" style="25" customWidth="1"/>
    <col min="18" max="18" width="14.875" style="25" bestFit="1" customWidth="1"/>
    <col min="19" max="19" width="15.375" style="24" customWidth="1"/>
    <col min="20" max="16384" width="9.00390625" style="24" customWidth="1"/>
  </cols>
  <sheetData>
    <row r="1" spans="1:18" s="22" customFormat="1" ht="45.75" customHeight="1">
      <c r="A1" s="341" t="s">
        <v>218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</row>
    <row r="2" spans="1:18" s="23" customFormat="1" ht="26.25" customHeight="1" thickBot="1">
      <c r="A2" s="30"/>
      <c r="B2" s="184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85" t="s">
        <v>170</v>
      </c>
    </row>
    <row r="3" spans="1:18" s="26" customFormat="1" ht="63.75" customHeight="1">
      <c r="A3" s="345" t="s">
        <v>171</v>
      </c>
      <c r="B3" s="343" t="s">
        <v>172</v>
      </c>
      <c r="C3" s="344"/>
      <c r="D3" s="343" t="s">
        <v>167</v>
      </c>
      <c r="E3" s="344"/>
      <c r="F3" s="343" t="s">
        <v>169</v>
      </c>
      <c r="G3" s="344"/>
      <c r="H3" s="343" t="s">
        <v>173</v>
      </c>
      <c r="I3" s="344"/>
      <c r="J3" s="343" t="s">
        <v>174</v>
      </c>
      <c r="K3" s="344"/>
      <c r="L3" s="343" t="s">
        <v>168</v>
      </c>
      <c r="M3" s="344"/>
      <c r="N3" s="343" t="s">
        <v>175</v>
      </c>
      <c r="O3" s="344"/>
      <c r="P3" s="343" t="s">
        <v>176</v>
      </c>
      <c r="Q3" s="344"/>
      <c r="R3" s="347" t="s">
        <v>177</v>
      </c>
    </row>
    <row r="4" spans="1:18" s="26" customFormat="1" ht="36.75" customHeight="1">
      <c r="A4" s="346"/>
      <c r="B4" s="186" t="s">
        <v>178</v>
      </c>
      <c r="C4" s="186" t="s">
        <v>179</v>
      </c>
      <c r="D4" s="186" t="s">
        <v>178</v>
      </c>
      <c r="E4" s="186" t="s">
        <v>179</v>
      </c>
      <c r="F4" s="186" t="s">
        <v>178</v>
      </c>
      <c r="G4" s="186" t="s">
        <v>179</v>
      </c>
      <c r="H4" s="186" t="s">
        <v>178</v>
      </c>
      <c r="I4" s="186" t="s">
        <v>179</v>
      </c>
      <c r="J4" s="186" t="s">
        <v>178</v>
      </c>
      <c r="K4" s="186" t="s">
        <v>179</v>
      </c>
      <c r="L4" s="186" t="s">
        <v>178</v>
      </c>
      <c r="M4" s="186" t="s">
        <v>179</v>
      </c>
      <c r="N4" s="186" t="s">
        <v>178</v>
      </c>
      <c r="O4" s="186" t="s">
        <v>179</v>
      </c>
      <c r="P4" s="186" t="s">
        <v>178</v>
      </c>
      <c r="Q4" s="186" t="s">
        <v>179</v>
      </c>
      <c r="R4" s="348"/>
    </row>
    <row r="5" spans="1:19" s="26" customFormat="1" ht="24.75" customHeight="1">
      <c r="A5" s="33" t="s">
        <v>180</v>
      </c>
      <c r="B5" s="187">
        <v>4956.232462895</v>
      </c>
      <c r="C5" s="188">
        <v>78.35777413181881</v>
      </c>
      <c r="D5" s="187">
        <v>245.939902315</v>
      </c>
      <c r="E5" s="188">
        <v>3.8882968988794633</v>
      </c>
      <c r="F5" s="187">
        <v>906.662900085</v>
      </c>
      <c r="G5" s="188">
        <v>14.33429268510591</v>
      </c>
      <c r="H5" s="212">
        <v>174.161896</v>
      </c>
      <c r="I5" s="213">
        <v>2.753490400481733</v>
      </c>
      <c r="J5" s="188">
        <v>0</v>
      </c>
      <c r="K5" s="188">
        <v>0</v>
      </c>
      <c r="L5" s="188">
        <v>0</v>
      </c>
      <c r="M5" s="188">
        <v>0</v>
      </c>
      <c r="N5" s="188">
        <v>6.335912</v>
      </c>
      <c r="O5" s="188">
        <v>0.10017043492852776</v>
      </c>
      <c r="P5" s="308">
        <v>35.7986929</v>
      </c>
      <c r="Q5" s="188">
        <v>0.5659754487855573</v>
      </c>
      <c r="R5" s="189">
        <v>6325.131766195</v>
      </c>
      <c r="S5" s="27"/>
    </row>
    <row r="6" spans="1:19" s="26" customFormat="1" ht="24.75" customHeight="1">
      <c r="A6" s="33" t="s">
        <v>132</v>
      </c>
      <c r="B6" s="187">
        <v>5765.86238575</v>
      </c>
      <c r="C6" s="188">
        <v>88.26332863673422</v>
      </c>
      <c r="D6" s="187">
        <v>133.91218501</v>
      </c>
      <c r="E6" s="188">
        <v>2.049916283678933</v>
      </c>
      <c r="F6" s="187">
        <v>456.332529545</v>
      </c>
      <c r="G6" s="188">
        <v>6.9854993630104545</v>
      </c>
      <c r="H6" s="212">
        <v>161.058346</v>
      </c>
      <c r="I6" s="213">
        <v>2.465467396138305</v>
      </c>
      <c r="J6" s="190">
        <v>0</v>
      </c>
      <c r="K6" s="188">
        <v>0</v>
      </c>
      <c r="L6" s="188">
        <v>0</v>
      </c>
      <c r="M6" s="188">
        <v>0</v>
      </c>
      <c r="N6" s="188">
        <v>12.5626375</v>
      </c>
      <c r="O6" s="188">
        <v>0.19230778121709027</v>
      </c>
      <c r="P6" s="308">
        <v>2.840396</v>
      </c>
      <c r="Q6" s="188">
        <v>0.043480539220995464</v>
      </c>
      <c r="R6" s="189">
        <v>6532.568479805</v>
      </c>
      <c r="S6" s="27"/>
    </row>
    <row r="7" spans="1:19" s="26" customFormat="1" ht="24.75" customHeight="1">
      <c r="A7" s="33" t="s">
        <v>133</v>
      </c>
      <c r="B7" s="187">
        <v>5905.15260595</v>
      </c>
      <c r="C7" s="188">
        <v>81.51637215853889</v>
      </c>
      <c r="D7" s="187">
        <v>431.32727143</v>
      </c>
      <c r="E7" s="188">
        <v>5.954161852580699</v>
      </c>
      <c r="F7" s="187">
        <v>679.8797478</v>
      </c>
      <c r="G7" s="188">
        <v>9.3852495003899</v>
      </c>
      <c r="H7" s="212">
        <v>181.215643</v>
      </c>
      <c r="I7" s="213">
        <v>2.5015512352471116</v>
      </c>
      <c r="J7" s="190">
        <v>0</v>
      </c>
      <c r="K7" s="188">
        <v>0</v>
      </c>
      <c r="L7" s="188">
        <v>0</v>
      </c>
      <c r="M7" s="188">
        <v>0</v>
      </c>
      <c r="N7" s="188">
        <v>17.466803</v>
      </c>
      <c r="O7" s="188">
        <v>0.24111661607749804</v>
      </c>
      <c r="P7" s="308">
        <v>29.08870842</v>
      </c>
      <c r="Q7" s="188">
        <v>0.4015486371659098</v>
      </c>
      <c r="R7" s="189">
        <v>7244.1307796</v>
      </c>
      <c r="S7" s="27"/>
    </row>
    <row r="8" spans="1:19" s="26" customFormat="1" ht="24.75" customHeight="1">
      <c r="A8" s="33" t="s">
        <v>134</v>
      </c>
      <c r="B8" s="187">
        <v>6344.076624235</v>
      </c>
      <c r="C8" s="188">
        <v>88.73020930781959</v>
      </c>
      <c r="D8" s="187">
        <v>298.84919782</v>
      </c>
      <c r="E8" s="188">
        <v>4.179796910514164</v>
      </c>
      <c r="F8" s="187">
        <v>347.045174655</v>
      </c>
      <c r="G8" s="188">
        <v>4.853880684349423</v>
      </c>
      <c r="H8" s="212">
        <v>142.9778935</v>
      </c>
      <c r="I8" s="213">
        <v>1.999732848147296</v>
      </c>
      <c r="J8" s="190">
        <v>0</v>
      </c>
      <c r="K8" s="188">
        <v>0</v>
      </c>
      <c r="L8" s="188">
        <v>0</v>
      </c>
      <c r="M8" s="188">
        <v>0</v>
      </c>
      <c r="N8" s="188">
        <v>10.7995835</v>
      </c>
      <c r="O8" s="188">
        <v>0.15104630053358245</v>
      </c>
      <c r="P8" s="308">
        <v>6.10124909</v>
      </c>
      <c r="Q8" s="188">
        <v>0.08533394863592529</v>
      </c>
      <c r="R8" s="189">
        <v>7149.849722800001</v>
      </c>
      <c r="S8" s="27"/>
    </row>
    <row r="9" spans="1:19" s="26" customFormat="1" ht="24.75" customHeight="1">
      <c r="A9" s="33" t="s">
        <v>135</v>
      </c>
      <c r="B9" s="187">
        <v>5504.154329685</v>
      </c>
      <c r="C9" s="188">
        <v>76.2441110960879</v>
      </c>
      <c r="D9" s="187">
        <v>567.13424015</v>
      </c>
      <c r="E9" s="188">
        <v>7.856001743844024</v>
      </c>
      <c r="F9" s="187">
        <v>1008.181657885</v>
      </c>
      <c r="G9" s="188">
        <v>13.965435873456174</v>
      </c>
      <c r="H9" s="212">
        <v>126.838777</v>
      </c>
      <c r="I9" s="213">
        <v>1.7569837663751278</v>
      </c>
      <c r="J9" s="190">
        <v>0</v>
      </c>
      <c r="K9" s="188">
        <v>0</v>
      </c>
      <c r="L9" s="188">
        <v>0</v>
      </c>
      <c r="M9" s="188">
        <v>0</v>
      </c>
      <c r="N9" s="188">
        <v>4.6186825</v>
      </c>
      <c r="O9" s="188">
        <v>0.06397846436615273</v>
      </c>
      <c r="P9" s="308">
        <v>8.19291181</v>
      </c>
      <c r="Q9" s="188">
        <v>0.11348905587061175</v>
      </c>
      <c r="R9" s="189">
        <v>7219.12059903</v>
      </c>
      <c r="S9" s="27"/>
    </row>
    <row r="10" spans="1:19" s="26" customFormat="1" ht="24.75" customHeight="1">
      <c r="A10" s="33" t="s">
        <v>136</v>
      </c>
      <c r="B10" s="187">
        <v>7093.00728858</v>
      </c>
      <c r="C10" s="188">
        <v>81.48992047834507</v>
      </c>
      <c r="D10" s="187">
        <v>449.79025557</v>
      </c>
      <c r="E10" s="188">
        <v>5.167536232106665</v>
      </c>
      <c r="F10" s="187">
        <v>902.932498435</v>
      </c>
      <c r="G10" s="188">
        <v>10.373582671097475</v>
      </c>
      <c r="H10" s="212">
        <v>152.9470825</v>
      </c>
      <c r="I10" s="213">
        <v>1.7571736617819083</v>
      </c>
      <c r="J10" s="190">
        <v>0</v>
      </c>
      <c r="K10" s="188">
        <v>0</v>
      </c>
      <c r="L10" s="188">
        <v>0</v>
      </c>
      <c r="M10" s="188">
        <v>0</v>
      </c>
      <c r="N10" s="188">
        <v>8.119946</v>
      </c>
      <c r="O10" s="188">
        <v>0.09328818185395173</v>
      </c>
      <c r="P10" s="308">
        <v>97.35584371</v>
      </c>
      <c r="Q10" s="188">
        <v>1.1184987748149289</v>
      </c>
      <c r="R10" s="189">
        <v>8704.152914795</v>
      </c>
      <c r="S10" s="27"/>
    </row>
    <row r="11" spans="1:19" s="26" customFormat="1" ht="24.75" customHeight="1">
      <c r="A11" s="33" t="s">
        <v>137</v>
      </c>
      <c r="B11" s="187">
        <v>6744.48531111</v>
      </c>
      <c r="C11" s="188">
        <v>78.9024655448203</v>
      </c>
      <c r="D11" s="187">
        <v>127.41761676</v>
      </c>
      <c r="E11" s="188">
        <v>1.4906347411933816</v>
      </c>
      <c r="F11" s="187">
        <v>866.42714467</v>
      </c>
      <c r="G11" s="188">
        <v>10.136168258356035</v>
      </c>
      <c r="H11" s="212">
        <v>206.4497405</v>
      </c>
      <c r="I11" s="213">
        <v>2.415216697070314</v>
      </c>
      <c r="J11" s="190">
        <v>0</v>
      </c>
      <c r="K11" s="188">
        <v>0</v>
      </c>
      <c r="L11" s="188">
        <v>44.75</v>
      </c>
      <c r="M11" s="188">
        <v>0.5235218360271882</v>
      </c>
      <c r="N11" s="188">
        <v>12.659524</v>
      </c>
      <c r="O11" s="188">
        <v>0.148101391010285</v>
      </c>
      <c r="P11" s="308">
        <v>545.68716408</v>
      </c>
      <c r="Q11" s="188">
        <v>6.383891531522481</v>
      </c>
      <c r="R11" s="189">
        <v>8547.876501120001</v>
      </c>
      <c r="S11" s="27"/>
    </row>
    <row r="12" spans="1:19" s="26" customFormat="1" ht="24.75" customHeight="1">
      <c r="A12" s="33" t="s">
        <v>138</v>
      </c>
      <c r="B12" s="187">
        <v>5338.95114632</v>
      </c>
      <c r="C12" s="188">
        <v>72.86273276391367</v>
      </c>
      <c r="D12" s="187">
        <v>120.119041995</v>
      </c>
      <c r="E12" s="188">
        <v>1.6393110588344066</v>
      </c>
      <c r="F12" s="187">
        <v>725.223627365</v>
      </c>
      <c r="G12" s="188">
        <v>9.89740754440028</v>
      </c>
      <c r="H12" s="212">
        <v>180.340069</v>
      </c>
      <c r="I12" s="213">
        <v>2.4611707232477413</v>
      </c>
      <c r="J12" s="190">
        <v>0</v>
      </c>
      <c r="K12" s="188">
        <v>0</v>
      </c>
      <c r="L12" s="188">
        <v>0</v>
      </c>
      <c r="M12" s="188">
        <v>0</v>
      </c>
      <c r="N12" s="188">
        <v>13.3335185</v>
      </c>
      <c r="O12" s="188">
        <v>0.18196768778036865</v>
      </c>
      <c r="P12" s="308">
        <v>949.44256869</v>
      </c>
      <c r="Q12" s="188">
        <v>12.957410221823531</v>
      </c>
      <c r="R12" s="189">
        <v>7327.40997187</v>
      </c>
      <c r="S12" s="27"/>
    </row>
    <row r="13" spans="1:19" s="26" customFormat="1" ht="24.75" customHeight="1">
      <c r="A13" s="33" t="s">
        <v>139</v>
      </c>
      <c r="B13" s="187">
        <v>5617.801490735</v>
      </c>
      <c r="C13" s="188">
        <v>65.18777084264114</v>
      </c>
      <c r="D13" s="187">
        <v>366.684672255</v>
      </c>
      <c r="E13" s="188">
        <v>4.2549307635540075</v>
      </c>
      <c r="F13" s="187">
        <v>653.498949615</v>
      </c>
      <c r="G13" s="188">
        <v>7.583062492269688</v>
      </c>
      <c r="H13" s="212">
        <v>129.8308115</v>
      </c>
      <c r="I13" s="213">
        <v>1.5065290580904527</v>
      </c>
      <c r="J13" s="190">
        <v>0</v>
      </c>
      <c r="K13" s="188">
        <v>0</v>
      </c>
      <c r="L13" s="188">
        <v>0</v>
      </c>
      <c r="M13" s="188">
        <v>0</v>
      </c>
      <c r="N13" s="188">
        <v>8.3060955</v>
      </c>
      <c r="O13" s="188">
        <v>0.09638216141030857</v>
      </c>
      <c r="P13" s="308">
        <v>1841.75433683</v>
      </c>
      <c r="Q13" s="188">
        <v>21.371324682034405</v>
      </c>
      <c r="R13" s="189">
        <v>8617.876356435</v>
      </c>
      <c r="S13" s="27"/>
    </row>
    <row r="14" spans="1:19" s="26" customFormat="1" ht="24.75" customHeight="1">
      <c r="A14" s="33" t="s">
        <v>140</v>
      </c>
      <c r="B14" s="187">
        <v>6173.764112215</v>
      </c>
      <c r="C14" s="188">
        <v>79.7822536027327</v>
      </c>
      <c r="D14" s="187">
        <v>126.92680012</v>
      </c>
      <c r="E14" s="188">
        <v>1.640248310770664</v>
      </c>
      <c r="F14" s="187">
        <v>641.138462635</v>
      </c>
      <c r="G14" s="188">
        <v>8.285297347076611</v>
      </c>
      <c r="H14" s="212">
        <v>130.690816</v>
      </c>
      <c r="I14" s="213">
        <v>1.688889895393037</v>
      </c>
      <c r="J14" s="190">
        <v>0</v>
      </c>
      <c r="K14" s="188">
        <v>0</v>
      </c>
      <c r="L14" s="188">
        <v>0</v>
      </c>
      <c r="M14" s="188">
        <v>0</v>
      </c>
      <c r="N14" s="188">
        <v>6.69831</v>
      </c>
      <c r="O14" s="188">
        <v>0.08656084965610845</v>
      </c>
      <c r="P14" s="308">
        <v>659.04888736</v>
      </c>
      <c r="Q14" s="188">
        <v>8.516749994370894</v>
      </c>
      <c r="R14" s="189">
        <v>7738.267388329999</v>
      </c>
      <c r="S14" s="27"/>
    </row>
    <row r="15" spans="1:19" s="26" customFormat="1" ht="24.75" customHeight="1">
      <c r="A15" s="33" t="s">
        <v>141</v>
      </c>
      <c r="B15" s="187">
        <v>3879.70221275</v>
      </c>
      <c r="C15" s="188">
        <v>64.01967796100347</v>
      </c>
      <c r="D15" s="187">
        <v>392.629953615</v>
      </c>
      <c r="E15" s="188">
        <v>6.478858894291055</v>
      </c>
      <c r="F15" s="187">
        <v>559.558858205</v>
      </c>
      <c r="G15" s="188">
        <v>9.233383372771565</v>
      </c>
      <c r="H15" s="212">
        <v>96.4316865</v>
      </c>
      <c r="I15" s="213">
        <v>1.5912369497530439</v>
      </c>
      <c r="J15" s="190">
        <v>0</v>
      </c>
      <c r="K15" s="188">
        <v>0</v>
      </c>
      <c r="L15" s="188">
        <v>0</v>
      </c>
      <c r="M15" s="188">
        <v>0</v>
      </c>
      <c r="N15" s="188">
        <v>2.676215</v>
      </c>
      <c r="O15" s="188">
        <v>0.04416071467839922</v>
      </c>
      <c r="P15" s="308">
        <v>1129.17247172</v>
      </c>
      <c r="Q15" s="188">
        <v>18.632682107502475</v>
      </c>
      <c r="R15" s="189">
        <v>6060.17139779</v>
      </c>
      <c r="S15" s="27"/>
    </row>
    <row r="16" spans="1:19" s="26" customFormat="1" ht="24.75" customHeight="1">
      <c r="A16" s="33" t="s">
        <v>142</v>
      </c>
      <c r="B16" s="187">
        <v>3312.344309705</v>
      </c>
      <c r="C16" s="188">
        <v>59.44503195567899</v>
      </c>
      <c r="D16" s="187">
        <v>335.05998374</v>
      </c>
      <c r="E16" s="188">
        <v>6.013158530088759</v>
      </c>
      <c r="F16" s="187">
        <v>973.708708725</v>
      </c>
      <c r="G16" s="188">
        <v>17.47467651116124</v>
      </c>
      <c r="H16" s="212">
        <v>137.87452</v>
      </c>
      <c r="I16" s="213">
        <v>2.4743669380203537</v>
      </c>
      <c r="J16" s="190">
        <v>0</v>
      </c>
      <c r="K16" s="188">
        <v>0</v>
      </c>
      <c r="L16" s="188">
        <v>0</v>
      </c>
      <c r="M16" s="188">
        <v>0</v>
      </c>
      <c r="N16" s="188">
        <v>4.1658905</v>
      </c>
      <c r="O16" s="188">
        <v>0.07476321020456193</v>
      </c>
      <c r="P16" s="308">
        <v>808.95951373</v>
      </c>
      <c r="Q16" s="188">
        <v>14.51800285484609</v>
      </c>
      <c r="R16" s="189">
        <v>5572.1129264</v>
      </c>
      <c r="S16" s="27"/>
    </row>
    <row r="17" spans="1:18" s="26" customFormat="1" ht="39.75" customHeight="1" thickBot="1">
      <c r="A17" s="191" t="s">
        <v>181</v>
      </c>
      <c r="B17" s="192">
        <v>66635.53427993001</v>
      </c>
      <c r="C17" s="193">
        <v>76.55854023899951</v>
      </c>
      <c r="D17" s="192">
        <v>3595.7911207799993</v>
      </c>
      <c r="E17" s="193">
        <v>4.131257026540973</v>
      </c>
      <c r="F17" s="192">
        <v>8720.59025962</v>
      </c>
      <c r="G17" s="193">
        <v>10.019213735036118</v>
      </c>
      <c r="H17" s="214">
        <v>1820.8172815000003</v>
      </c>
      <c r="I17" s="215">
        <v>2.0919636140078066</v>
      </c>
      <c r="J17" s="222">
        <v>0</v>
      </c>
      <c r="K17" s="193">
        <v>0</v>
      </c>
      <c r="L17" s="214">
        <v>44.75</v>
      </c>
      <c r="M17" s="193">
        <v>0.05141392971057943</v>
      </c>
      <c r="N17" s="214">
        <v>107.743118</v>
      </c>
      <c r="O17" s="193">
        <v>0.12378764459554562</v>
      </c>
      <c r="P17" s="214">
        <v>6113.44274434</v>
      </c>
      <c r="Q17" s="193">
        <v>7.023823811109466</v>
      </c>
      <c r="R17" s="194">
        <v>87038.66880417001</v>
      </c>
    </row>
    <row r="18" spans="1:18" s="23" customFormat="1" ht="16.5">
      <c r="A18" s="349" t="s">
        <v>182</v>
      </c>
      <c r="B18" s="349"/>
      <c r="C18" s="349"/>
      <c r="D18" s="349"/>
      <c r="E18" s="34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95"/>
    </row>
    <row r="19" spans="1:18" s="23" customFormat="1" ht="16.5">
      <c r="A19" s="36" t="s">
        <v>183</v>
      </c>
      <c r="B19" s="18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1" spans="1:18" ht="15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5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5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5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5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5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5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5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5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5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</sheetData>
  <sheetProtection/>
  <mergeCells count="12">
    <mergeCell ref="A18:E18"/>
    <mergeCell ref="P3:Q3"/>
    <mergeCell ref="A1:R1"/>
    <mergeCell ref="N3:O3"/>
    <mergeCell ref="L3:M3"/>
    <mergeCell ref="J3:K3"/>
    <mergeCell ref="H3:I3"/>
    <mergeCell ref="B3:C3"/>
    <mergeCell ref="D3:E3"/>
    <mergeCell ref="F3:G3"/>
    <mergeCell ref="A3:A4"/>
    <mergeCell ref="R3:R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72"/>
  <sheetViews>
    <sheetView zoomScale="89" zoomScaleNormal="89" zoomScalePageLayoutView="0" workbookViewId="0" topLeftCell="A1">
      <selection activeCell="A1" sqref="A1:G1"/>
    </sheetView>
  </sheetViews>
  <sheetFormatPr defaultColWidth="8.875" defaultRowHeight="16.5"/>
  <cols>
    <col min="1" max="1" width="9.25390625" style="39" customWidth="1"/>
    <col min="2" max="2" width="11.875" style="39" customWidth="1"/>
    <col min="3" max="3" width="16.375" style="39" customWidth="1"/>
    <col min="4" max="4" width="11.875" style="39" customWidth="1"/>
    <col min="5" max="5" width="15.875" style="39" customWidth="1"/>
    <col min="6" max="6" width="11.625" style="39" customWidth="1"/>
    <col min="7" max="7" width="15.625" style="39" customWidth="1"/>
    <col min="8" max="8" width="8.875" style="41" customWidth="1"/>
    <col min="9" max="9" width="11.25390625" style="41" bestFit="1" customWidth="1"/>
    <col min="10" max="10" width="8.875" style="41" customWidth="1"/>
    <col min="11" max="11" width="15.00390625" style="41" bestFit="1" customWidth="1"/>
    <col min="12" max="12" width="8.875" style="41" customWidth="1"/>
    <col min="13" max="13" width="13.25390625" style="41" bestFit="1" customWidth="1"/>
    <col min="14" max="14" width="13.25390625" style="41" customWidth="1"/>
    <col min="15" max="15" width="15.00390625" style="41" bestFit="1" customWidth="1"/>
    <col min="16" max="16" width="11.25390625" style="41" customWidth="1"/>
    <col min="17" max="16384" width="8.875" style="41" customWidth="1"/>
  </cols>
  <sheetData>
    <row r="1" spans="1:7" s="29" customFormat="1" ht="45.75" customHeight="1">
      <c r="A1" s="350" t="s">
        <v>144</v>
      </c>
      <c r="B1" s="350"/>
      <c r="C1" s="350"/>
      <c r="D1" s="350"/>
      <c r="E1" s="350"/>
      <c r="F1" s="350"/>
      <c r="G1" s="350"/>
    </row>
    <row r="2" spans="1:7" s="31" customFormat="1" ht="24.75" customHeight="1" thickBot="1">
      <c r="A2" s="201"/>
      <c r="B2" s="202"/>
      <c r="C2" s="202"/>
      <c r="D2" s="202"/>
      <c r="E2" s="201"/>
      <c r="F2" s="203"/>
      <c r="G2" s="203"/>
    </row>
    <row r="3" spans="1:7" s="31" customFormat="1" ht="47.25" customHeight="1">
      <c r="A3" s="351" t="s">
        <v>47</v>
      </c>
      <c r="B3" s="353" t="s">
        <v>48</v>
      </c>
      <c r="C3" s="354"/>
      <c r="D3" s="355" t="s">
        <v>49</v>
      </c>
      <c r="E3" s="354"/>
      <c r="F3" s="353" t="s">
        <v>50</v>
      </c>
      <c r="G3" s="354"/>
    </row>
    <row r="4" spans="1:7" s="32" customFormat="1" ht="83.25" customHeight="1" thickBot="1">
      <c r="A4" s="352"/>
      <c r="B4" s="204" t="s">
        <v>51</v>
      </c>
      <c r="C4" s="205" t="s">
        <v>102</v>
      </c>
      <c r="D4" s="204" t="s">
        <v>51</v>
      </c>
      <c r="E4" s="205" t="s">
        <v>102</v>
      </c>
      <c r="F4" s="204" t="s">
        <v>51</v>
      </c>
      <c r="G4" s="205" t="s">
        <v>102</v>
      </c>
    </row>
    <row r="5" spans="1:7" s="34" customFormat="1" ht="24.75" customHeight="1">
      <c r="A5" s="103" t="s">
        <v>131</v>
      </c>
      <c r="B5" s="301">
        <v>1.1281</v>
      </c>
      <c r="C5" s="303">
        <v>1445.78306141</v>
      </c>
      <c r="D5" s="301">
        <v>1.6627140273739813</v>
      </c>
      <c r="E5" s="303">
        <v>266.90859287</v>
      </c>
      <c r="F5" s="301">
        <v>2.0712</v>
      </c>
      <c r="G5" s="303">
        <v>43.98496578</v>
      </c>
    </row>
    <row r="6" spans="1:7" s="34" customFormat="1" ht="24.75" customHeight="1">
      <c r="A6" s="103" t="s">
        <v>132</v>
      </c>
      <c r="B6" s="301">
        <v>1.0838</v>
      </c>
      <c r="C6" s="303">
        <v>1617.42443677</v>
      </c>
      <c r="D6" s="301">
        <v>1.6063</v>
      </c>
      <c r="E6" s="303">
        <v>322.52499637</v>
      </c>
      <c r="F6" s="301">
        <v>1.9976999999999998</v>
      </c>
      <c r="G6" s="303">
        <v>9.00322831</v>
      </c>
    </row>
    <row r="7" spans="1:7" s="34" customFormat="1" ht="24.75" customHeight="1">
      <c r="A7" s="103" t="s">
        <v>133</v>
      </c>
      <c r="B7" s="301">
        <v>1.1018</v>
      </c>
      <c r="C7" s="303">
        <v>2230.15080011</v>
      </c>
      <c r="D7" s="301">
        <v>1.5956618943926788</v>
      </c>
      <c r="E7" s="303">
        <v>1146.54473604</v>
      </c>
      <c r="F7" s="301">
        <v>2.0027</v>
      </c>
      <c r="G7" s="303">
        <v>7.49654428</v>
      </c>
    </row>
    <row r="8" spans="1:7" s="34" customFormat="1" ht="24.75" customHeight="1">
      <c r="A8" s="103" t="s">
        <v>134</v>
      </c>
      <c r="B8" s="301">
        <v>1.0823</v>
      </c>
      <c r="C8" s="303">
        <v>2844.45018444</v>
      </c>
      <c r="D8" s="301">
        <v>1.5782193138113723</v>
      </c>
      <c r="E8" s="303">
        <v>669.42174628</v>
      </c>
      <c r="F8" s="301">
        <v>1.9261</v>
      </c>
      <c r="G8" s="303">
        <v>39.66315361</v>
      </c>
    </row>
    <row r="9" spans="1:7" s="34" customFormat="1" ht="24.75" customHeight="1">
      <c r="A9" s="103" t="s">
        <v>135</v>
      </c>
      <c r="B9" s="301">
        <v>1.0248</v>
      </c>
      <c r="C9" s="303">
        <v>909.4488451</v>
      </c>
      <c r="D9" s="301">
        <v>1.5024212509547388</v>
      </c>
      <c r="E9" s="303">
        <v>1702.14147175</v>
      </c>
      <c r="F9" s="301">
        <v>1.9083</v>
      </c>
      <c r="G9" s="303">
        <v>24.86251449</v>
      </c>
    </row>
    <row r="10" spans="1:7" s="34" customFormat="1" ht="24.75" customHeight="1">
      <c r="A10" s="103" t="s">
        <v>136</v>
      </c>
      <c r="B10" s="301">
        <v>1.1432</v>
      </c>
      <c r="C10" s="303">
        <v>1017.60534258</v>
      </c>
      <c r="D10" s="301">
        <v>1.557795751225743</v>
      </c>
      <c r="E10" s="303">
        <v>2432.73389764</v>
      </c>
      <c r="F10" s="301">
        <v>1.9856</v>
      </c>
      <c r="G10" s="303">
        <v>20.13055294</v>
      </c>
    </row>
    <row r="11" spans="1:7" s="34" customFormat="1" ht="24.75" customHeight="1">
      <c r="A11" s="103" t="s">
        <v>137</v>
      </c>
      <c r="B11" s="301">
        <v>1.2117</v>
      </c>
      <c r="C11" s="303">
        <v>3523.22223158</v>
      </c>
      <c r="D11" s="301">
        <v>1.6159833370707075</v>
      </c>
      <c r="E11" s="303">
        <v>188.52644549</v>
      </c>
      <c r="F11" s="301">
        <v>2.0771</v>
      </c>
      <c r="G11" s="303">
        <v>3.38601946</v>
      </c>
    </row>
    <row r="12" spans="1:7" s="34" customFormat="1" ht="24.75" customHeight="1">
      <c r="A12" s="103" t="s">
        <v>138</v>
      </c>
      <c r="B12" s="301">
        <v>1.1436</v>
      </c>
      <c r="C12" s="303">
        <v>3582.30425529</v>
      </c>
      <c r="D12" s="301">
        <v>1.5768413356452087</v>
      </c>
      <c r="E12" s="303">
        <v>171.03083475</v>
      </c>
      <c r="F12" s="301">
        <v>2.1063</v>
      </c>
      <c r="G12" s="303">
        <v>11.03314087</v>
      </c>
    </row>
    <row r="13" spans="1:7" s="34" customFormat="1" ht="24.75" customHeight="1">
      <c r="A13" s="103" t="s">
        <v>139</v>
      </c>
      <c r="B13" s="301">
        <v>1.2277</v>
      </c>
      <c r="C13" s="303">
        <v>986.24194612</v>
      </c>
      <c r="D13" s="301">
        <v>1.7211263430362138</v>
      </c>
      <c r="E13" s="303">
        <v>1452.28852382</v>
      </c>
      <c r="F13" s="301">
        <v>2.1837</v>
      </c>
      <c r="G13" s="303">
        <v>6.43884163</v>
      </c>
    </row>
    <row r="14" spans="1:7" s="34" customFormat="1" ht="24.75" customHeight="1">
      <c r="A14" s="103" t="s">
        <v>140</v>
      </c>
      <c r="B14" s="301">
        <v>1.2122</v>
      </c>
      <c r="C14" s="303">
        <v>3259.89652287</v>
      </c>
      <c r="D14" s="301">
        <v>1.6420260690175372</v>
      </c>
      <c r="E14" s="303">
        <v>164.81674332</v>
      </c>
      <c r="F14" s="301">
        <v>2.2127</v>
      </c>
      <c r="G14" s="303">
        <v>3.01786994</v>
      </c>
    </row>
    <row r="15" spans="1:7" s="34" customFormat="1" ht="24.75" customHeight="1">
      <c r="A15" s="103" t="s">
        <v>141</v>
      </c>
      <c r="B15" s="301">
        <v>1.1493</v>
      </c>
      <c r="C15" s="303">
        <v>1426.2714608</v>
      </c>
      <c r="D15" s="301">
        <v>1.6098144990227568</v>
      </c>
      <c r="E15" s="303">
        <v>777.89310668</v>
      </c>
      <c r="F15" s="301">
        <v>2.1319</v>
      </c>
      <c r="G15" s="303">
        <v>11.20841157</v>
      </c>
    </row>
    <row r="16" spans="1:7" s="34" customFormat="1" ht="24.75" customHeight="1" thickBot="1">
      <c r="A16" s="103" t="s">
        <v>142</v>
      </c>
      <c r="B16" s="302">
        <v>1.1149</v>
      </c>
      <c r="C16" s="304">
        <v>408.06217617</v>
      </c>
      <c r="D16" s="302">
        <v>1.6008864030478145</v>
      </c>
      <c r="E16" s="304">
        <v>1098.83678204</v>
      </c>
      <c r="F16" s="302">
        <v>2.124</v>
      </c>
      <c r="G16" s="304">
        <v>2.04032214</v>
      </c>
    </row>
    <row r="17" spans="1:7" s="31" customFormat="1" ht="9" customHeight="1">
      <c r="A17" s="206"/>
      <c r="B17" s="207"/>
      <c r="C17" s="207"/>
      <c r="D17" s="208"/>
      <c r="E17" s="207"/>
      <c r="F17" s="208"/>
      <c r="G17" s="305"/>
    </row>
    <row r="18" spans="1:7" s="31" customFormat="1" ht="16.5">
      <c r="A18" s="209" t="s">
        <v>52</v>
      </c>
      <c r="B18" s="209"/>
      <c r="C18" s="203"/>
      <c r="D18" s="203"/>
      <c r="E18" s="210"/>
      <c r="F18" s="203"/>
      <c r="G18" s="203"/>
    </row>
    <row r="19" spans="1:7" s="31" customFormat="1" ht="16.5">
      <c r="A19" s="356" t="s">
        <v>53</v>
      </c>
      <c r="B19" s="357"/>
      <c r="C19" s="357"/>
      <c r="D19" s="357"/>
      <c r="E19" s="357"/>
      <c r="F19" s="357"/>
      <c r="G19" s="203"/>
    </row>
    <row r="25" spans="9:10" ht="16.5">
      <c r="I25" s="34"/>
      <c r="J25" s="35"/>
    </row>
    <row r="26" spans="9:10" ht="16.5">
      <c r="I26" s="34"/>
      <c r="J26" s="35"/>
    </row>
    <row r="27" spans="9:10" ht="16.5">
      <c r="I27" s="34"/>
      <c r="J27" s="35"/>
    </row>
    <row r="28" spans="9:10" ht="16.5">
      <c r="I28" s="34"/>
      <c r="J28" s="35"/>
    </row>
    <row r="29" spans="9:10" ht="16.5">
      <c r="I29" s="34"/>
      <c r="J29" s="35"/>
    </row>
    <row r="30" spans="9:10" ht="16.5">
      <c r="I30" s="34"/>
      <c r="J30" s="35"/>
    </row>
    <row r="31" spans="9:10" ht="16.5">
      <c r="I31" s="34"/>
      <c r="J31" s="35"/>
    </row>
    <row r="32" spans="9:10" ht="16.5">
      <c r="I32" s="34"/>
      <c r="J32" s="35"/>
    </row>
    <row r="33" spans="9:10" ht="16.5">
      <c r="I33" s="34"/>
      <c r="J33" s="35"/>
    </row>
    <row r="34" spans="9:10" ht="16.5">
      <c r="I34" s="34"/>
      <c r="J34" s="35"/>
    </row>
    <row r="35" spans="9:10" ht="16.5">
      <c r="I35" s="34"/>
      <c r="J35" s="35"/>
    </row>
    <row r="36" spans="9:10" ht="16.5">
      <c r="I36" s="34"/>
      <c r="J36" s="35"/>
    </row>
    <row r="37" spans="1:10" ht="16.5">
      <c r="A37" s="38"/>
      <c r="D37" s="40"/>
      <c r="E37" s="40"/>
      <c r="F37" s="40"/>
      <c r="G37" s="40"/>
      <c r="I37" s="34"/>
      <c r="J37" s="35"/>
    </row>
    <row r="38" spans="2:10" ht="16.5">
      <c r="B38" s="42"/>
      <c r="C38" s="42"/>
      <c r="D38" s="43"/>
      <c r="E38" s="44"/>
      <c r="F38" s="44"/>
      <c r="G38" s="40"/>
      <c r="I38" s="34"/>
      <c r="J38" s="35"/>
    </row>
    <row r="39" spans="2:10" ht="16.5">
      <c r="B39" s="42"/>
      <c r="C39" s="42"/>
      <c r="D39" s="43"/>
      <c r="E39" s="44"/>
      <c r="F39" s="44"/>
      <c r="G39" s="40"/>
      <c r="I39" s="34"/>
      <c r="J39" s="35"/>
    </row>
    <row r="40" spans="2:10" ht="16.5">
      <c r="B40" s="42"/>
      <c r="C40" s="42"/>
      <c r="D40" s="43"/>
      <c r="E40" s="44"/>
      <c r="F40" s="44"/>
      <c r="G40" s="40"/>
      <c r="I40" s="34"/>
      <c r="J40" s="35"/>
    </row>
    <row r="41" spans="2:10" ht="16.5">
      <c r="B41" s="42"/>
      <c r="C41" s="42"/>
      <c r="D41" s="43"/>
      <c r="E41" s="44"/>
      <c r="F41" s="44"/>
      <c r="G41" s="40"/>
      <c r="I41" s="34"/>
      <c r="J41" s="35"/>
    </row>
    <row r="42" spans="2:10" ht="16.5">
      <c r="B42" s="42"/>
      <c r="C42" s="42"/>
      <c r="D42" s="43"/>
      <c r="E42" s="44"/>
      <c r="F42" s="44"/>
      <c r="G42" s="40"/>
      <c r="I42" s="34"/>
      <c r="J42" s="35"/>
    </row>
    <row r="43" spans="2:10" ht="16.5">
      <c r="B43" s="42"/>
      <c r="C43" s="42"/>
      <c r="D43" s="43"/>
      <c r="E43" s="44"/>
      <c r="F43" s="44"/>
      <c r="G43" s="40"/>
      <c r="I43" s="34"/>
      <c r="J43" s="35"/>
    </row>
    <row r="44" spans="2:10" ht="16.5">
      <c r="B44" s="42"/>
      <c r="C44" s="42"/>
      <c r="D44" s="43"/>
      <c r="E44" s="44"/>
      <c r="F44" s="44"/>
      <c r="G44" s="40"/>
      <c r="I44" s="34"/>
      <c r="J44" s="35"/>
    </row>
    <row r="45" spans="2:10" ht="16.5">
      <c r="B45" s="42"/>
      <c r="C45" s="42"/>
      <c r="D45" s="43"/>
      <c r="E45" s="44"/>
      <c r="F45" s="44"/>
      <c r="G45" s="40"/>
      <c r="I45" s="34"/>
      <c r="J45" s="35"/>
    </row>
    <row r="46" spans="2:10" ht="16.5">
      <c r="B46" s="42"/>
      <c r="C46" s="42"/>
      <c r="D46" s="43"/>
      <c r="E46" s="44"/>
      <c r="F46" s="44"/>
      <c r="G46" s="40"/>
      <c r="I46" s="34"/>
      <c r="J46" s="35"/>
    </row>
    <row r="47" spans="2:10" ht="16.5">
      <c r="B47" s="42"/>
      <c r="C47" s="42"/>
      <c r="D47" s="43"/>
      <c r="E47" s="44"/>
      <c r="F47" s="44"/>
      <c r="G47" s="40"/>
      <c r="I47" s="34"/>
      <c r="J47" s="35"/>
    </row>
    <row r="48" spans="2:10" ht="16.5">
      <c r="B48" s="42"/>
      <c r="C48" s="42"/>
      <c r="D48" s="43"/>
      <c r="E48" s="44"/>
      <c r="F48" s="44"/>
      <c r="G48" s="40"/>
      <c r="I48" s="34"/>
      <c r="J48" s="35"/>
    </row>
    <row r="49" spans="2:10" ht="16.5">
      <c r="B49" s="42"/>
      <c r="C49" s="42"/>
      <c r="D49" s="43"/>
      <c r="E49" s="44"/>
      <c r="F49" s="44"/>
      <c r="G49" s="40"/>
      <c r="I49" s="34"/>
      <c r="J49" s="35"/>
    </row>
    <row r="50" spans="9:10" ht="16.5">
      <c r="I50" s="34"/>
      <c r="J50" s="35"/>
    </row>
    <row r="51" spans="9:10" ht="16.5">
      <c r="I51" s="34"/>
      <c r="J51" s="35"/>
    </row>
    <row r="52" spans="9:10" ht="16.5">
      <c r="I52" s="34"/>
      <c r="J52" s="35"/>
    </row>
    <row r="53" spans="9:10" ht="16.5">
      <c r="I53" s="34"/>
      <c r="J53" s="35"/>
    </row>
    <row r="54" spans="9:10" ht="16.5">
      <c r="I54" s="34"/>
      <c r="J54" s="35"/>
    </row>
    <row r="55" spans="9:10" ht="16.5">
      <c r="I55" s="34"/>
      <c r="J55" s="35"/>
    </row>
    <row r="56" spans="9:10" ht="16.5">
      <c r="I56" s="34"/>
      <c r="J56" s="35"/>
    </row>
    <row r="57" spans="9:10" ht="16.5">
      <c r="I57" s="34"/>
      <c r="J57" s="35"/>
    </row>
    <row r="58" spans="9:10" ht="16.5">
      <c r="I58" s="34"/>
      <c r="J58" s="35"/>
    </row>
    <row r="59" ht="16.5">
      <c r="I59" s="34"/>
    </row>
    <row r="60" spans="9:10" ht="16.5">
      <c r="I60" s="34"/>
      <c r="J60" s="35"/>
    </row>
    <row r="61" spans="9:10" ht="16.5">
      <c r="I61" s="34"/>
      <c r="J61" s="35"/>
    </row>
    <row r="62" spans="9:10" ht="16.5">
      <c r="I62" s="34"/>
      <c r="J62" s="35"/>
    </row>
    <row r="63" ht="16.5">
      <c r="I63" s="34"/>
    </row>
    <row r="64" spans="9:10" ht="16.5">
      <c r="I64" s="34"/>
      <c r="J64" s="35"/>
    </row>
    <row r="65" spans="9:10" ht="16.5">
      <c r="I65" s="34"/>
      <c r="J65" s="35"/>
    </row>
    <row r="66" spans="9:10" ht="16.5">
      <c r="I66" s="34"/>
      <c r="J66" s="35"/>
    </row>
    <row r="67" ht="16.5">
      <c r="I67" s="34"/>
    </row>
    <row r="68" spans="9:10" ht="16.5">
      <c r="I68" s="34"/>
      <c r="J68" s="35"/>
    </row>
    <row r="69" spans="9:10" ht="16.5">
      <c r="I69" s="34"/>
      <c r="J69" s="35"/>
    </row>
    <row r="70" spans="9:10" ht="16.5">
      <c r="I70" s="34"/>
      <c r="J70" s="35"/>
    </row>
    <row r="71" ht="16.5">
      <c r="I71" s="34"/>
    </row>
    <row r="72" spans="9:10" ht="16.5">
      <c r="I72" s="34"/>
      <c r="J72" s="35"/>
    </row>
  </sheetData>
  <sheetProtection/>
  <mergeCells count="6">
    <mergeCell ref="A1:G1"/>
    <mergeCell ref="A3:A4"/>
    <mergeCell ref="B3:C3"/>
    <mergeCell ref="D3:E3"/>
    <mergeCell ref="F3:G3"/>
    <mergeCell ref="A19:F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C5" sqref="C5"/>
    </sheetView>
  </sheetViews>
  <sheetFormatPr defaultColWidth="9.00390625" defaultRowHeight="16.5"/>
  <cols>
    <col min="1" max="1" width="15.375" style="0" bestFit="1" customWidth="1"/>
    <col min="2" max="2" width="17.875" style="0" customWidth="1"/>
    <col min="3" max="3" width="11.75390625" style="0" customWidth="1"/>
    <col min="4" max="4" width="21.875" style="0" bestFit="1" customWidth="1"/>
    <col min="5" max="5" width="1.4921875" style="0" customWidth="1"/>
    <col min="6" max="6" width="15.375" style="0" bestFit="1" customWidth="1"/>
    <col min="7" max="7" width="19.375" style="0" bestFit="1" customWidth="1"/>
    <col min="8" max="8" width="8.75390625" style="0" bestFit="1" customWidth="1"/>
    <col min="9" max="9" width="21.875" style="0" bestFit="1" customWidth="1"/>
    <col min="11" max="11" width="15.375" style="0" bestFit="1" customWidth="1"/>
    <col min="12" max="12" width="19.375" style="0" bestFit="1" customWidth="1"/>
    <col min="13" max="13" width="8.75390625" style="0" bestFit="1" customWidth="1"/>
    <col min="14" max="14" width="20.625" style="0" bestFit="1" customWidth="1"/>
  </cols>
  <sheetData>
    <row r="1" spans="1:14" ht="17.25" thickBot="1">
      <c r="A1" s="45" t="s">
        <v>54</v>
      </c>
      <c r="B1" s="358" t="s">
        <v>55</v>
      </c>
      <c r="C1" s="359"/>
      <c r="D1" s="359"/>
      <c r="F1" s="45" t="s">
        <v>54</v>
      </c>
      <c r="G1" s="360" t="s">
        <v>56</v>
      </c>
      <c r="H1" s="360"/>
      <c r="I1" s="360"/>
      <c r="K1" s="45" t="s">
        <v>54</v>
      </c>
      <c r="L1" s="360" t="s">
        <v>57</v>
      </c>
      <c r="M1" s="360"/>
      <c r="N1" s="360"/>
    </row>
    <row r="2" spans="1:14" ht="16.5">
      <c r="A2" s="1" t="s">
        <v>58</v>
      </c>
      <c r="B2" s="49">
        <v>267773884383</v>
      </c>
      <c r="C2" s="50">
        <v>0.8962</v>
      </c>
      <c r="D2" s="48">
        <f>B2*C2</f>
        <v>239978955184.0446</v>
      </c>
      <c r="F2" s="1" t="s">
        <v>58</v>
      </c>
      <c r="G2" s="49">
        <v>588598498317</v>
      </c>
      <c r="H2" s="50">
        <v>0.933</v>
      </c>
      <c r="I2" s="51">
        <f>G2*H2</f>
        <v>549162398929.76105</v>
      </c>
      <c r="K2" s="1" t="s">
        <v>58</v>
      </c>
      <c r="L2" s="49">
        <v>26164091124</v>
      </c>
      <c r="M2" s="50">
        <v>1.1318</v>
      </c>
      <c r="N2" s="51">
        <f>L2*M2</f>
        <v>29612518334.143196</v>
      </c>
    </row>
    <row r="3" spans="1:14" ht="16.5">
      <c r="A3" s="1"/>
      <c r="B3" s="49"/>
      <c r="C3" s="50"/>
      <c r="D3" s="48"/>
      <c r="F3" s="1"/>
      <c r="G3" s="49"/>
      <c r="H3" s="50"/>
      <c r="I3" s="51"/>
      <c r="K3" s="1"/>
      <c r="L3" s="49"/>
      <c r="M3" s="50"/>
      <c r="N3" s="54"/>
    </row>
    <row r="4" spans="1:14" ht="17.25" thickBot="1">
      <c r="A4" s="45" t="s">
        <v>54</v>
      </c>
      <c r="B4" s="56"/>
      <c r="C4" s="57"/>
      <c r="D4" s="58">
        <f>B4*C4</f>
        <v>0</v>
      </c>
      <c r="F4" s="1"/>
      <c r="G4" s="59"/>
      <c r="H4" s="60"/>
      <c r="I4" s="51">
        <f>G4*H4</f>
        <v>0</v>
      </c>
      <c r="K4" s="1"/>
      <c r="L4" s="59"/>
      <c r="M4" s="60"/>
      <c r="N4" s="61">
        <f>L4*M4</f>
        <v>0</v>
      </c>
    </row>
    <row r="5" spans="1:14" ht="16.5">
      <c r="A5" s="1"/>
      <c r="B5" s="62">
        <f>SUM(B2:B4)</f>
        <v>267773884383</v>
      </c>
      <c r="C5" s="63">
        <f>D5/B5</f>
        <v>0.8962</v>
      </c>
      <c r="D5" s="64">
        <f>SUM(D2:D4)</f>
        <v>239978955184.0446</v>
      </c>
      <c r="F5" s="1"/>
      <c r="G5" s="62">
        <f>SUM(G2:G4)</f>
        <v>588598498317</v>
      </c>
      <c r="H5" s="63">
        <f>I5/G5</f>
        <v>0.933</v>
      </c>
      <c r="I5" s="64">
        <f>SUM(I2:I4)</f>
        <v>549162398929.76105</v>
      </c>
      <c r="K5" s="1"/>
      <c r="L5" s="62">
        <f>SUM(L2:L4)</f>
        <v>26164091124</v>
      </c>
      <c r="M5" s="63">
        <f>N5/L5</f>
        <v>1.1318</v>
      </c>
      <c r="N5" s="64">
        <f>SUM(N2:N4)</f>
        <v>29612518334.143196</v>
      </c>
    </row>
    <row r="6" spans="1:14" ht="16.5">
      <c r="A6" s="2" t="s">
        <v>59</v>
      </c>
      <c r="B6" s="49">
        <v>11077298028</v>
      </c>
      <c r="C6" s="50">
        <v>1.1683</v>
      </c>
      <c r="D6" s="48">
        <f>B6*C6</f>
        <v>12941607286.112398</v>
      </c>
      <c r="F6" s="2" t="s">
        <v>59</v>
      </c>
      <c r="G6" s="49">
        <v>3809808914</v>
      </c>
      <c r="H6" s="50">
        <v>1.244</v>
      </c>
      <c r="I6" s="51">
        <f>G6*H6</f>
        <v>4739402289.016</v>
      </c>
      <c r="K6" s="2" t="s">
        <v>59</v>
      </c>
      <c r="L6" s="49">
        <v>2467528983</v>
      </c>
      <c r="M6" s="50">
        <v>1.7118</v>
      </c>
      <c r="N6" s="48">
        <f>L6*M6</f>
        <v>4223916113.0994</v>
      </c>
    </row>
    <row r="7" spans="1:14" ht="16.5">
      <c r="A7" s="2"/>
      <c r="B7" s="49">
        <v>146731815429</v>
      </c>
      <c r="C7" s="50">
        <v>1.1671</v>
      </c>
      <c r="D7" s="65">
        <f>B7*C7</f>
        <v>171250701787.1859</v>
      </c>
      <c r="F7" s="2"/>
      <c r="G7" s="49">
        <v>51397456726</v>
      </c>
      <c r="H7" s="50">
        <v>1.2516</v>
      </c>
      <c r="I7" s="51">
        <f>G7*H7</f>
        <v>64329056838.261604</v>
      </c>
      <c r="K7" s="2"/>
      <c r="L7" s="49">
        <v>194082613323</v>
      </c>
      <c r="M7" s="50">
        <v>1.7084</v>
      </c>
      <c r="N7" s="65">
        <f>L7*M7</f>
        <v>331570736601.0132</v>
      </c>
    </row>
    <row r="8" spans="1:14" ht="16.5">
      <c r="A8" s="2"/>
      <c r="B8" s="46"/>
      <c r="C8" s="47"/>
      <c r="D8" s="66">
        <f>B8*C8</f>
        <v>0</v>
      </c>
      <c r="F8" s="2"/>
      <c r="G8" s="49"/>
      <c r="H8" s="50"/>
      <c r="I8" s="51">
        <f>G8*H8</f>
        <v>0</v>
      </c>
      <c r="K8" s="2"/>
      <c r="L8" s="46"/>
      <c r="M8" s="47"/>
      <c r="N8" s="66">
        <f>L8*M8</f>
        <v>0</v>
      </c>
    </row>
    <row r="9" spans="1:14" ht="16.5">
      <c r="A9" s="2"/>
      <c r="B9" s="62">
        <f>SUM(B6:B8)</f>
        <v>157809113457</v>
      </c>
      <c r="C9" s="63">
        <f>D9/B9</f>
        <v>1.1671842331430828</v>
      </c>
      <c r="D9" s="67">
        <f>SUM(D6:D8)</f>
        <v>184192309073.2983</v>
      </c>
      <c r="F9" s="2"/>
      <c r="G9" s="62">
        <f>SUM(G6:G8)</f>
        <v>55207265640</v>
      </c>
      <c r="H9" s="63">
        <f>I9/G9</f>
        <v>1.2510755301243282</v>
      </c>
      <c r="I9" s="67">
        <f>SUM(I6:I8)</f>
        <v>69068459127.2776</v>
      </c>
      <c r="K9" s="2"/>
      <c r="L9" s="62">
        <f>SUM(L6:L8)</f>
        <v>196550142306</v>
      </c>
      <c r="M9" s="63">
        <f>N9/L9</f>
        <v>1.708442684265927</v>
      </c>
      <c r="N9" s="67">
        <f>SUM(N6:N8)</f>
        <v>335794652714.1126</v>
      </c>
    </row>
    <row r="10" spans="1:14" ht="16.5">
      <c r="A10" s="2" t="s">
        <v>60</v>
      </c>
      <c r="B10" s="49">
        <v>3930676965</v>
      </c>
      <c r="C10" s="50">
        <v>1.6019</v>
      </c>
      <c r="D10" s="51">
        <f>B10*C10</f>
        <v>6296551430.2335005</v>
      </c>
      <c r="F10" s="2" t="s">
        <v>60</v>
      </c>
      <c r="G10" s="49">
        <v>4989260027</v>
      </c>
      <c r="H10" s="50">
        <v>1.8018</v>
      </c>
      <c r="I10" s="51">
        <f>G10*H10</f>
        <v>8989648716.6486</v>
      </c>
      <c r="K10" s="2" t="s">
        <v>60</v>
      </c>
      <c r="L10" s="49">
        <v>635805655</v>
      </c>
      <c r="M10" s="50">
        <v>2.1362</v>
      </c>
      <c r="N10" s="51">
        <f>L10*M10</f>
        <v>1358208040.211</v>
      </c>
    </row>
    <row r="11" spans="1:14" ht="16.5">
      <c r="A11" s="1"/>
      <c r="B11" s="52"/>
      <c r="C11" s="55"/>
      <c r="D11" s="54">
        <f>B11*C11</f>
        <v>0</v>
      </c>
      <c r="F11" s="1"/>
      <c r="G11" s="52"/>
      <c r="H11" s="53"/>
      <c r="I11" s="51">
        <f>G11*H11</f>
        <v>0</v>
      </c>
      <c r="K11" s="1"/>
      <c r="L11" s="52"/>
      <c r="M11" s="53"/>
      <c r="N11" s="54">
        <f>L11*M11</f>
        <v>0</v>
      </c>
    </row>
    <row r="12" spans="1:14" ht="16.5">
      <c r="A12" s="1"/>
      <c r="B12" s="59"/>
      <c r="C12" s="60"/>
      <c r="D12" s="61">
        <f>B12*C12</f>
        <v>0</v>
      </c>
      <c r="F12" s="1"/>
      <c r="G12" s="59"/>
      <c r="H12" s="60"/>
      <c r="I12" s="51">
        <f>G12*H12</f>
        <v>0</v>
      </c>
      <c r="K12" s="1"/>
      <c r="L12" s="59"/>
      <c r="M12" s="60"/>
      <c r="N12" s="61">
        <f>L12*M12</f>
        <v>0</v>
      </c>
    </row>
    <row r="13" spans="1:14" ht="16.5">
      <c r="A13" s="1"/>
      <c r="B13" s="68">
        <f>SUM(B10:B12)</f>
        <v>3930676965</v>
      </c>
      <c r="C13" s="69">
        <f>D13/B13</f>
        <v>1.6019</v>
      </c>
      <c r="D13" s="64">
        <f>SUM(D10:D12)</f>
        <v>6296551430.2335005</v>
      </c>
      <c r="F13" s="1"/>
      <c r="G13" s="68">
        <f>SUM(G10:G12)</f>
        <v>4989260027</v>
      </c>
      <c r="H13" s="69">
        <f>I13/G13</f>
        <v>1.8017999999999998</v>
      </c>
      <c r="I13" s="64">
        <f>SUM(I10:I12)</f>
        <v>8989648716.6486</v>
      </c>
      <c r="K13" s="1"/>
      <c r="L13" s="68">
        <f>SUM(L10:L12)</f>
        <v>635805655</v>
      </c>
      <c r="M13" s="69">
        <f>N13/L13</f>
        <v>2.1362</v>
      </c>
      <c r="N13" s="64">
        <f>SUM(N10:N12)</f>
        <v>1358208040.211</v>
      </c>
    </row>
    <row r="15" spans="1:4" ht="16.5">
      <c r="A15" s="45" t="s">
        <v>54</v>
      </c>
      <c r="B15" s="360" t="s">
        <v>61</v>
      </c>
      <c r="C15" s="360"/>
      <c r="D15" s="360"/>
    </row>
    <row r="16" spans="1:14" ht="16.5">
      <c r="A16" s="1" t="s">
        <v>58</v>
      </c>
      <c r="B16" s="49">
        <v>29361023064</v>
      </c>
      <c r="C16" s="50">
        <v>0.9026</v>
      </c>
      <c r="D16" s="51">
        <f>B16*C16</f>
        <v>26501259417.5664</v>
      </c>
      <c r="F16" s="45" t="s">
        <v>54</v>
      </c>
      <c r="G16" s="360" t="s">
        <v>62</v>
      </c>
      <c r="H16" s="360"/>
      <c r="I16" s="360"/>
      <c r="K16" s="45" t="s">
        <v>54</v>
      </c>
      <c r="L16" s="360" t="s">
        <v>63</v>
      </c>
      <c r="M16" s="360"/>
      <c r="N16" s="360"/>
    </row>
    <row r="17" spans="1:14" ht="16.5">
      <c r="A17" s="1"/>
      <c r="B17" s="46"/>
      <c r="C17" s="53"/>
      <c r="D17" s="54">
        <f>B17*C17</f>
        <v>0</v>
      </c>
      <c r="F17" s="1" t="s">
        <v>58</v>
      </c>
      <c r="G17" s="49">
        <v>235300550916</v>
      </c>
      <c r="H17" s="50">
        <v>1.0125</v>
      </c>
      <c r="I17" s="51">
        <f>G17*H17</f>
        <v>238241807802.44998</v>
      </c>
      <c r="K17" s="1" t="s">
        <v>58</v>
      </c>
      <c r="L17" s="49">
        <v>248094245560</v>
      </c>
      <c r="M17" s="50">
        <v>1.1197</v>
      </c>
      <c r="N17" s="51">
        <f>L17*M17</f>
        <v>277791126753.532</v>
      </c>
    </row>
    <row r="18" spans="1:14" ht="16.5">
      <c r="A18" s="1"/>
      <c r="B18" s="46"/>
      <c r="C18" s="53"/>
      <c r="D18" s="54">
        <f>B18*C18</f>
        <v>0</v>
      </c>
      <c r="F18" s="1"/>
      <c r="G18" s="46"/>
      <c r="H18" s="47"/>
      <c r="I18" s="51">
        <f>G18*H18</f>
        <v>0</v>
      </c>
      <c r="K18" s="1"/>
      <c r="L18" s="52"/>
      <c r="M18" s="53"/>
      <c r="N18" s="54">
        <f>L18*M18</f>
        <v>0</v>
      </c>
    </row>
    <row r="19" spans="1:14" ht="16.5">
      <c r="A19" s="1"/>
      <c r="B19" s="59"/>
      <c r="C19" s="60"/>
      <c r="D19" s="61">
        <f>B19*C19</f>
        <v>0</v>
      </c>
      <c r="F19" s="1"/>
      <c r="G19" s="52"/>
      <c r="H19" s="55"/>
      <c r="I19" s="51">
        <f>G19*H19</f>
        <v>0</v>
      </c>
      <c r="K19" s="1"/>
      <c r="L19" s="52"/>
      <c r="M19" s="53"/>
      <c r="N19" s="54">
        <f>L19*M19</f>
        <v>0</v>
      </c>
    </row>
    <row r="20" spans="1:14" ht="16.5">
      <c r="A20" s="1"/>
      <c r="B20" s="62">
        <f>SUM(B16:B19)</f>
        <v>29361023064</v>
      </c>
      <c r="C20" s="63">
        <f>D20/B20</f>
        <v>0.9026</v>
      </c>
      <c r="D20" s="64">
        <f>SUM(D16:D19)</f>
        <v>26501259417.5664</v>
      </c>
      <c r="F20" s="1"/>
      <c r="G20" s="59"/>
      <c r="H20" s="60"/>
      <c r="I20" s="51">
        <f>G20*H20</f>
        <v>0</v>
      </c>
      <c r="K20" s="1"/>
      <c r="L20" s="59"/>
      <c r="M20" s="60"/>
      <c r="N20" s="61">
        <f>L20*M20</f>
        <v>0</v>
      </c>
    </row>
    <row r="21" spans="1:14" ht="16.5">
      <c r="A21" s="2" t="s">
        <v>59</v>
      </c>
      <c r="B21" s="49">
        <v>1405766668</v>
      </c>
      <c r="C21" s="50">
        <v>1.2015</v>
      </c>
      <c r="D21" s="48">
        <f>B21*C21</f>
        <v>1689028651.602</v>
      </c>
      <c r="F21" s="1"/>
      <c r="G21" s="62">
        <f>SUM(G17:G20)</f>
        <v>235300550916</v>
      </c>
      <c r="H21" s="63">
        <f>I21/G21</f>
        <v>1.0125</v>
      </c>
      <c r="I21" s="64">
        <f>SUM(I17:I20)</f>
        <v>238241807802.44998</v>
      </c>
      <c r="K21" s="1"/>
      <c r="L21" s="62">
        <f>SUM(L17:L20)</f>
        <v>248094245560</v>
      </c>
      <c r="M21" s="63">
        <f>N21/L21</f>
        <v>1.1197</v>
      </c>
      <c r="N21" s="64">
        <f>SUM(N17:N20)</f>
        <v>277791126753.532</v>
      </c>
    </row>
    <row r="22" spans="1:14" ht="16.5">
      <c r="A22" s="2"/>
      <c r="B22" s="49">
        <v>8839729622</v>
      </c>
      <c r="C22" s="50">
        <v>1.1999</v>
      </c>
      <c r="D22" s="65">
        <f>B22*C22</f>
        <v>10606791573.4378</v>
      </c>
      <c r="F22" s="2" t="s">
        <v>59</v>
      </c>
      <c r="G22" s="49">
        <v>1168870191</v>
      </c>
      <c r="H22" s="50">
        <v>1.4266</v>
      </c>
      <c r="I22" s="51">
        <f>G22*H22</f>
        <v>1667510214.4806</v>
      </c>
      <c r="K22" s="2" t="s">
        <v>59</v>
      </c>
      <c r="L22" s="49">
        <v>1721218375</v>
      </c>
      <c r="M22" s="50">
        <v>1.6304</v>
      </c>
      <c r="N22" s="48">
        <f>L22*M22</f>
        <v>2806274438.6</v>
      </c>
    </row>
    <row r="23" spans="1:14" ht="16.5">
      <c r="A23" s="2"/>
      <c r="B23" s="46"/>
      <c r="C23" s="47"/>
      <c r="D23" s="66">
        <f>B23*C23</f>
        <v>0</v>
      </c>
      <c r="F23" s="2"/>
      <c r="G23" s="49">
        <v>75865433436</v>
      </c>
      <c r="H23" s="50">
        <v>1.394</v>
      </c>
      <c r="I23" s="51">
        <f>G23*H23</f>
        <v>105756414209.784</v>
      </c>
      <c r="K23" s="2"/>
      <c r="L23" s="49">
        <v>55890388350</v>
      </c>
      <c r="M23" s="50">
        <v>1.6524</v>
      </c>
      <c r="N23" s="65">
        <f>L23*M23</f>
        <v>92353277709.54001</v>
      </c>
    </row>
    <row r="24" spans="1:14" ht="16.5">
      <c r="A24" s="2"/>
      <c r="B24" s="62">
        <f>SUM(B21:B23)</f>
        <v>10245496290</v>
      </c>
      <c r="C24" s="63">
        <f>D24/B24</f>
        <v>1.2001195332080685</v>
      </c>
      <c r="D24" s="67">
        <f>SUM(D21:D23)</f>
        <v>12295820225.039799</v>
      </c>
      <c r="F24" s="2"/>
      <c r="G24" s="46"/>
      <c r="H24" s="47"/>
      <c r="I24" s="51">
        <f>G24*H24</f>
        <v>0</v>
      </c>
      <c r="K24" s="2"/>
      <c r="L24" s="46"/>
      <c r="M24" s="47"/>
      <c r="N24" s="66">
        <f>L24*M24</f>
        <v>0</v>
      </c>
    </row>
    <row r="25" spans="1:14" ht="16.5">
      <c r="A25" s="2" t="s">
        <v>60</v>
      </c>
      <c r="B25" s="49">
        <v>439669559</v>
      </c>
      <c r="C25" s="50">
        <v>1.6358</v>
      </c>
      <c r="D25" s="51">
        <f>B25*C25</f>
        <v>719211464.6122</v>
      </c>
      <c r="F25" s="2"/>
      <c r="G25" s="62">
        <f>SUM(G22:G24)</f>
        <v>77034303627</v>
      </c>
      <c r="H25" s="63">
        <f>I25/G25</f>
        <v>1.3944946519463732</v>
      </c>
      <c r="I25" s="67">
        <f>SUM(I22:I24)</f>
        <v>107423924424.2646</v>
      </c>
      <c r="K25" s="2"/>
      <c r="L25" s="62">
        <f>SUM(L22:L24)</f>
        <v>57611606725</v>
      </c>
      <c r="M25" s="63">
        <f>N25/L25</f>
        <v>1.6517427226490882</v>
      </c>
      <c r="N25" s="67">
        <f>SUM(N22:N24)</f>
        <v>95159552148.14001</v>
      </c>
    </row>
    <row r="26" spans="1:14" ht="16.5">
      <c r="A26" s="1"/>
      <c r="B26" s="46"/>
      <c r="C26" s="53"/>
      <c r="D26" s="54">
        <f>B26*C26</f>
        <v>0</v>
      </c>
      <c r="F26" s="2" t="s">
        <v>60</v>
      </c>
      <c r="G26" s="49">
        <v>1035656739</v>
      </c>
      <c r="H26" s="50">
        <v>1.8588</v>
      </c>
      <c r="I26" s="51">
        <f>G26*H26</f>
        <v>1925078746.4532</v>
      </c>
      <c r="K26" s="2" t="s">
        <v>60</v>
      </c>
      <c r="L26" s="49">
        <v>5966388750</v>
      </c>
      <c r="M26" s="50">
        <v>2.1368</v>
      </c>
      <c r="N26" s="51">
        <f>L26*M26</f>
        <v>12748979481</v>
      </c>
    </row>
    <row r="27" spans="1:14" ht="16.5">
      <c r="A27" s="1"/>
      <c r="B27" s="59"/>
      <c r="C27" s="60"/>
      <c r="D27" s="61">
        <f>B27*C27</f>
        <v>0</v>
      </c>
      <c r="F27" s="1"/>
      <c r="G27" s="52"/>
      <c r="H27" s="53"/>
      <c r="I27" s="51">
        <f>G27*H27</f>
        <v>0</v>
      </c>
      <c r="K27" s="1"/>
      <c r="L27" s="49"/>
      <c r="M27" s="50"/>
      <c r="N27" s="54">
        <f>L27*M27</f>
        <v>0</v>
      </c>
    </row>
    <row r="28" spans="1:14" ht="16.5">
      <c r="A28" s="1"/>
      <c r="B28" s="68">
        <f>SUM(B25:B27)</f>
        <v>439669559</v>
      </c>
      <c r="C28" s="69">
        <f>D28/B28</f>
        <v>1.6358000000000001</v>
      </c>
      <c r="D28" s="64">
        <f>SUM(D25:D27)</f>
        <v>719211464.6122</v>
      </c>
      <c r="F28" s="1"/>
      <c r="G28" s="59"/>
      <c r="H28" s="60"/>
      <c r="I28" s="51">
        <f>G28*H28</f>
        <v>0</v>
      </c>
      <c r="K28" s="1"/>
      <c r="L28" s="59"/>
      <c r="M28" s="60"/>
      <c r="N28" s="61">
        <f>L28*M28</f>
        <v>0</v>
      </c>
    </row>
    <row r="29" spans="6:14" ht="16.5">
      <c r="F29" s="1"/>
      <c r="G29" s="68">
        <f>SUM(G26:G28)</f>
        <v>1035656739</v>
      </c>
      <c r="H29" s="69">
        <f>I29/G29</f>
        <v>1.8588</v>
      </c>
      <c r="I29" s="64">
        <f>SUM(I26:I28)</f>
        <v>1925078746.4532</v>
      </c>
      <c r="K29" s="1"/>
      <c r="L29" s="68">
        <f>SUM(L26:L28)</f>
        <v>5966388750</v>
      </c>
      <c r="M29" s="69">
        <f>N29/L29</f>
        <v>2.1368</v>
      </c>
      <c r="N29" s="64">
        <f>SUM(N26:N28)</f>
        <v>12748979481</v>
      </c>
    </row>
    <row r="30" spans="1:4" ht="16.5">
      <c r="A30" s="45" t="s">
        <v>54</v>
      </c>
      <c r="B30" s="360" t="s">
        <v>64</v>
      </c>
      <c r="C30" s="360"/>
      <c r="D30" s="360"/>
    </row>
    <row r="31" spans="1:14" ht="16.5">
      <c r="A31" s="1" t="s">
        <v>58</v>
      </c>
      <c r="B31" s="49">
        <v>28189756185</v>
      </c>
      <c r="C31" s="50">
        <v>0.9953</v>
      </c>
      <c r="D31" s="51">
        <f>B31*C31</f>
        <v>28057264330.9305</v>
      </c>
      <c r="F31" s="45" t="s">
        <v>54</v>
      </c>
      <c r="G31" s="360" t="s">
        <v>65</v>
      </c>
      <c r="H31" s="360"/>
      <c r="I31" s="360"/>
      <c r="K31" s="45" t="s">
        <v>54</v>
      </c>
      <c r="L31" s="360" t="s">
        <v>66</v>
      </c>
      <c r="M31" s="360"/>
      <c r="N31" s="360"/>
    </row>
    <row r="32" spans="1:14" ht="16.5">
      <c r="A32" s="1"/>
      <c r="B32" s="49">
        <v>35971214141</v>
      </c>
      <c r="C32" s="50">
        <v>1.0113</v>
      </c>
      <c r="D32" s="54">
        <f>B32*C32</f>
        <v>36377688860.793304</v>
      </c>
      <c r="F32" s="1" t="s">
        <v>58</v>
      </c>
      <c r="G32" s="49">
        <v>231560654705</v>
      </c>
      <c r="H32" s="50">
        <v>1.0694</v>
      </c>
      <c r="I32" s="51">
        <f>G32*H32</f>
        <v>247630964141.52698</v>
      </c>
      <c r="K32" s="1" t="s">
        <v>58</v>
      </c>
      <c r="L32" s="49">
        <v>217486323261</v>
      </c>
      <c r="M32" s="50">
        <v>1.1199</v>
      </c>
      <c r="N32" s="51">
        <f>L32*M32</f>
        <v>243562933419.99387</v>
      </c>
    </row>
    <row r="33" spans="1:14" ht="16.5">
      <c r="A33" s="1"/>
      <c r="B33" s="46"/>
      <c r="C33" s="47"/>
      <c r="D33" s="54">
        <f>B33*C33</f>
        <v>0</v>
      </c>
      <c r="F33" s="1"/>
      <c r="G33" s="46"/>
      <c r="H33" s="47"/>
      <c r="I33" s="51">
        <f>G33*H33</f>
        <v>0</v>
      </c>
      <c r="K33" s="1"/>
      <c r="L33" s="52"/>
      <c r="M33" s="53"/>
      <c r="N33" s="54">
        <f>L33*M33</f>
        <v>0</v>
      </c>
    </row>
    <row r="34" spans="1:14" ht="16.5">
      <c r="A34" s="1"/>
      <c r="B34" s="59"/>
      <c r="C34" s="60"/>
      <c r="D34" s="61">
        <f>B34*C34</f>
        <v>0</v>
      </c>
      <c r="F34" s="1"/>
      <c r="G34" s="52"/>
      <c r="H34" s="53"/>
      <c r="I34" s="51">
        <f>G34*H34</f>
        <v>0</v>
      </c>
      <c r="K34" s="1"/>
      <c r="L34" s="52"/>
      <c r="M34" s="53"/>
      <c r="N34" s="54">
        <f>L34*M34</f>
        <v>0</v>
      </c>
    </row>
    <row r="35" spans="1:14" ht="16.5">
      <c r="A35" s="1"/>
      <c r="B35" s="62">
        <f>SUM(B31:B34)</f>
        <v>64160970326</v>
      </c>
      <c r="C35" s="63">
        <f>D35/B35</f>
        <v>1.0042702419295049</v>
      </c>
      <c r="D35" s="64">
        <f>SUM(D31:D34)</f>
        <v>64434953191.7238</v>
      </c>
      <c r="F35" s="1"/>
      <c r="G35" s="59"/>
      <c r="H35" s="70"/>
      <c r="I35" s="71">
        <f>G35*H35</f>
        <v>0</v>
      </c>
      <c r="K35" s="1"/>
      <c r="L35" s="59"/>
      <c r="M35" s="60"/>
      <c r="N35" s="61">
        <f>L35*M35</f>
        <v>0</v>
      </c>
    </row>
    <row r="36" spans="1:14" ht="16.5">
      <c r="A36" s="2" t="s">
        <v>59</v>
      </c>
      <c r="B36" s="49">
        <v>18543334522</v>
      </c>
      <c r="C36" s="50">
        <v>1.3374</v>
      </c>
      <c r="D36" s="48">
        <f>B36*C36</f>
        <v>24799855589.722797</v>
      </c>
      <c r="F36" s="1"/>
      <c r="G36" s="62">
        <f>SUM(G32:G35)</f>
        <v>231560654705</v>
      </c>
      <c r="H36" s="63">
        <f>I36/G36</f>
        <v>1.0694</v>
      </c>
      <c r="I36" s="64">
        <f>SUM(I32:I35)</f>
        <v>247630964141.52698</v>
      </c>
      <c r="K36" s="1"/>
      <c r="L36" s="62">
        <f>SUM(L32:L35)</f>
        <v>217486323261</v>
      </c>
      <c r="M36" s="63">
        <f>N36/L36</f>
        <v>1.1199</v>
      </c>
      <c r="N36" s="64">
        <f>SUM(N32:N35)</f>
        <v>243562933419.99387</v>
      </c>
    </row>
    <row r="37" spans="1:14" ht="16.5">
      <c r="A37" s="2"/>
      <c r="B37" s="49">
        <v>258179481725</v>
      </c>
      <c r="C37" s="50">
        <v>1.2675</v>
      </c>
      <c r="D37" s="65">
        <f>B37*C37</f>
        <v>327242493086.4375</v>
      </c>
      <c r="F37" s="2" t="s">
        <v>59</v>
      </c>
      <c r="G37" s="49">
        <v>1020393027</v>
      </c>
      <c r="H37" s="50">
        <v>1.4543</v>
      </c>
      <c r="I37" s="51">
        <f>G37*H37</f>
        <v>1483957579.1661</v>
      </c>
      <c r="K37" s="2" t="s">
        <v>59</v>
      </c>
      <c r="L37" s="49">
        <v>1620516413</v>
      </c>
      <c r="M37" s="50">
        <v>1.6724</v>
      </c>
      <c r="N37" s="48">
        <f>L37*M37</f>
        <v>2710151649.1012</v>
      </c>
    </row>
    <row r="38" spans="1:14" ht="16.5">
      <c r="A38" s="2"/>
      <c r="B38" s="46"/>
      <c r="C38" s="47"/>
      <c r="D38" s="66">
        <f>B38*C38</f>
        <v>0</v>
      </c>
      <c r="F38" s="2"/>
      <c r="G38" s="49">
        <v>33380595718</v>
      </c>
      <c r="H38" s="50">
        <v>1.4882</v>
      </c>
      <c r="I38" s="51">
        <f>G38*H38</f>
        <v>49677002547.527596</v>
      </c>
      <c r="K38" s="2"/>
      <c r="L38" s="49">
        <v>30734687632</v>
      </c>
      <c r="M38" s="50">
        <v>1.7008</v>
      </c>
      <c r="N38" s="48">
        <f>L38*M38</f>
        <v>52273556724.5056</v>
      </c>
    </row>
    <row r="39" spans="1:14" ht="16.5">
      <c r="A39" s="2"/>
      <c r="B39" s="62">
        <f>SUM(B36:B38)</f>
        <v>276722816247</v>
      </c>
      <c r="C39" s="63">
        <f>D39/B39</f>
        <v>1.272184034011604</v>
      </c>
      <c r="D39" s="67">
        <f>SUM(D36:D38)</f>
        <v>352042348676.1603</v>
      </c>
      <c r="F39" s="2"/>
      <c r="G39" s="46"/>
      <c r="H39" s="47"/>
      <c r="I39" s="71">
        <f>G39*H39</f>
        <v>0</v>
      </c>
      <c r="K39" s="2"/>
      <c r="L39" s="49">
        <v>58683497716</v>
      </c>
      <c r="M39" s="50">
        <v>1.7051</v>
      </c>
      <c r="N39" s="66">
        <f>L39*M39</f>
        <v>100061231955.5516</v>
      </c>
    </row>
    <row r="40" spans="1:14" ht="16.5">
      <c r="A40" s="2" t="s">
        <v>60</v>
      </c>
      <c r="B40" s="49">
        <v>2104519245</v>
      </c>
      <c r="C40" s="50">
        <v>1.7607</v>
      </c>
      <c r="D40" s="51">
        <f>B40*C40</f>
        <v>3705427034.6714997</v>
      </c>
      <c r="F40" s="2"/>
      <c r="G40" s="59">
        <f>SUM(G37:G39)</f>
        <v>34400988745</v>
      </c>
      <c r="H40" s="72">
        <f>I40/G40</f>
        <v>1.4871944671686121</v>
      </c>
      <c r="I40" s="66">
        <f>SUM(I37:I39)</f>
        <v>51160960126.693695</v>
      </c>
      <c r="K40" s="2"/>
      <c r="L40" s="62">
        <f>SUM(L37:L39)</f>
        <v>91038701761</v>
      </c>
      <c r="M40" s="63">
        <f>N40/L40</f>
        <v>1.7030662490793336</v>
      </c>
      <c r="N40" s="67">
        <f>SUM(N37:N39)</f>
        <v>155044940329.1584</v>
      </c>
    </row>
    <row r="41" spans="1:14" ht="16.5">
      <c r="A41" s="1"/>
      <c r="B41" s="46"/>
      <c r="C41" s="47"/>
      <c r="D41" s="54">
        <f>B41*C41</f>
        <v>0</v>
      </c>
      <c r="F41" s="2" t="s">
        <v>60</v>
      </c>
      <c r="G41" s="49">
        <v>5802174225</v>
      </c>
      <c r="H41" s="50">
        <v>2.1025</v>
      </c>
      <c r="I41" s="51">
        <f>G41*H41</f>
        <v>12199071308.0625</v>
      </c>
      <c r="K41" s="2" t="s">
        <v>60</v>
      </c>
      <c r="L41" s="49">
        <v>2103330999</v>
      </c>
      <c r="M41" s="50">
        <v>2.1359</v>
      </c>
      <c r="N41" s="54">
        <f>L41*M41</f>
        <v>4492504680.7641</v>
      </c>
    </row>
    <row r="42" spans="1:14" ht="16.5">
      <c r="A42" s="1"/>
      <c r="B42" s="46"/>
      <c r="C42" s="47"/>
      <c r="D42" s="61">
        <f>B42*C42</f>
        <v>0</v>
      </c>
      <c r="F42" s="1"/>
      <c r="G42" s="52"/>
      <c r="H42" s="53"/>
      <c r="I42" s="54">
        <f>G42*H42</f>
        <v>0</v>
      </c>
      <c r="K42" s="1"/>
      <c r="L42" s="52"/>
      <c r="M42" s="53"/>
      <c r="N42" s="54"/>
    </row>
    <row r="43" spans="1:14" ht="16.5">
      <c r="A43" s="1"/>
      <c r="B43" s="68">
        <f>SUM(B40:B42)</f>
        <v>2104519245</v>
      </c>
      <c r="C43" s="69">
        <f>D43/B43</f>
        <v>1.7607</v>
      </c>
      <c r="D43" s="64">
        <f>SUM(D40:D42)</f>
        <v>3705427034.6714997</v>
      </c>
      <c r="F43" s="1"/>
      <c r="G43" s="59"/>
      <c r="H43" s="60"/>
      <c r="I43" s="61">
        <f>G43*H43</f>
        <v>0</v>
      </c>
      <c r="K43" s="1"/>
      <c r="L43" s="59"/>
      <c r="M43" s="70"/>
      <c r="N43" s="61"/>
    </row>
    <row r="44" spans="6:14" ht="16.5">
      <c r="F44" s="1"/>
      <c r="G44" s="68">
        <f>SUM(G41:G43)</f>
        <v>5802174225</v>
      </c>
      <c r="H44" s="69">
        <f>I44/G44</f>
        <v>2.1025</v>
      </c>
      <c r="I44" s="64">
        <f>SUM(I41:I43)</f>
        <v>12199071308.0625</v>
      </c>
      <c r="K44" s="1"/>
      <c r="L44" s="68">
        <f>SUM(L41:L43)</f>
        <v>2103330999</v>
      </c>
      <c r="M44" s="69">
        <f>N44/L44</f>
        <v>2.1359</v>
      </c>
      <c r="N44" s="64">
        <f>SUM(N41:N43)</f>
        <v>4492504680.7641</v>
      </c>
    </row>
    <row r="45" spans="1:4" ht="16.5">
      <c r="A45" s="45" t="s">
        <v>54</v>
      </c>
      <c r="B45" s="360" t="s">
        <v>67</v>
      </c>
      <c r="C45" s="360"/>
      <c r="D45" s="360"/>
    </row>
    <row r="46" spans="1:14" ht="16.5">
      <c r="A46" s="1" t="s">
        <v>58</v>
      </c>
      <c r="B46" s="49">
        <v>403712036112</v>
      </c>
      <c r="C46" s="50">
        <v>0.9463</v>
      </c>
      <c r="D46" s="51">
        <f>B46*C46</f>
        <v>382032699772.7856</v>
      </c>
      <c r="F46" s="45" t="s">
        <v>54</v>
      </c>
      <c r="G46" s="360" t="s">
        <v>68</v>
      </c>
      <c r="H46" s="360"/>
      <c r="I46" s="360"/>
      <c r="K46" s="45" t="s">
        <v>54</v>
      </c>
      <c r="L46" s="360" t="s">
        <v>69</v>
      </c>
      <c r="M46" s="360"/>
      <c r="N46" s="360"/>
    </row>
    <row r="47" spans="1:14" ht="16.5">
      <c r="A47" s="1"/>
      <c r="B47" s="52"/>
      <c r="C47" s="53"/>
      <c r="D47" s="54">
        <f>B47*C47</f>
        <v>0</v>
      </c>
      <c r="F47" s="1" t="s">
        <v>58</v>
      </c>
      <c r="G47" s="49">
        <v>185451329552</v>
      </c>
      <c r="H47" s="50">
        <v>1.1357</v>
      </c>
      <c r="I47" s="51">
        <f>G47*H47</f>
        <v>210617074972.2064</v>
      </c>
      <c r="K47" s="1" t="s">
        <v>58</v>
      </c>
      <c r="L47" s="49">
        <v>35339010684</v>
      </c>
      <c r="M47" s="50">
        <v>1.0733</v>
      </c>
      <c r="N47" s="51">
        <f>L47*M47</f>
        <v>37929360167.1372</v>
      </c>
    </row>
    <row r="48" spans="1:14" ht="16.5">
      <c r="A48" s="1"/>
      <c r="B48" s="52"/>
      <c r="C48" s="55"/>
      <c r="D48" s="54">
        <f>B48*C48</f>
        <v>0</v>
      </c>
      <c r="F48" s="1"/>
      <c r="G48" s="52"/>
      <c r="H48" s="53"/>
      <c r="I48" s="54">
        <f>G48*H48</f>
        <v>0</v>
      </c>
      <c r="K48" s="1"/>
      <c r="L48" s="46"/>
      <c r="M48" s="47"/>
      <c r="N48" s="54">
        <f>L48*M48</f>
        <v>0</v>
      </c>
    </row>
    <row r="49" spans="1:14" ht="16.5">
      <c r="A49" s="1"/>
      <c r="B49" s="59"/>
      <c r="C49" s="60"/>
      <c r="D49" s="61">
        <f>B49*C49</f>
        <v>0</v>
      </c>
      <c r="F49" s="1"/>
      <c r="G49" s="52"/>
      <c r="H49" s="53"/>
      <c r="I49" s="54">
        <f>G49*H49</f>
        <v>0</v>
      </c>
      <c r="K49" s="1"/>
      <c r="L49" s="52"/>
      <c r="M49" s="55"/>
      <c r="N49" s="54">
        <f>L49*M49</f>
        <v>0</v>
      </c>
    </row>
    <row r="50" spans="1:14" ht="16.5">
      <c r="A50" s="1"/>
      <c r="B50" s="62">
        <f>SUM(B46:B49)</f>
        <v>403712036112</v>
      </c>
      <c r="C50" s="63">
        <f>D50/B50</f>
        <v>0.9462999999999999</v>
      </c>
      <c r="D50" s="64">
        <f>SUM(D46:D49)</f>
        <v>382032699772.7856</v>
      </c>
      <c r="F50" s="1"/>
      <c r="G50" s="59"/>
      <c r="H50" s="60"/>
      <c r="I50" s="61">
        <f>G50*H50</f>
        <v>0</v>
      </c>
      <c r="K50" s="1"/>
      <c r="L50" s="59"/>
      <c r="M50" s="60"/>
      <c r="N50" s="61">
        <f>L50*M50</f>
        <v>0</v>
      </c>
    </row>
    <row r="51" spans="1:14" ht="16.5">
      <c r="A51" s="2" t="s">
        <v>59</v>
      </c>
      <c r="B51" s="49">
        <v>5081602017</v>
      </c>
      <c r="C51" s="50">
        <v>1.2751</v>
      </c>
      <c r="D51" s="48">
        <f>B51*C51</f>
        <v>6479550731.876699</v>
      </c>
      <c r="F51" s="1"/>
      <c r="G51" s="62">
        <f>SUM(G47:G50)</f>
        <v>185451329552</v>
      </c>
      <c r="H51" s="63">
        <f>I51/G51</f>
        <v>1.1357</v>
      </c>
      <c r="I51" s="64">
        <f>SUM(I47:I50)</f>
        <v>210617074972.2064</v>
      </c>
      <c r="K51" s="1"/>
      <c r="L51" s="62">
        <f>SUM(L47:L50)</f>
        <v>35339010684</v>
      </c>
      <c r="M51" s="63">
        <f>N51/L51</f>
        <v>1.0733</v>
      </c>
      <c r="N51" s="64">
        <f>SUM(N47:N50)</f>
        <v>37929360167.1372</v>
      </c>
    </row>
    <row r="52" spans="1:14" ht="16.5">
      <c r="A52" s="2"/>
      <c r="B52" s="49">
        <v>49928681751</v>
      </c>
      <c r="C52" s="50">
        <v>1.2473</v>
      </c>
      <c r="D52" s="65">
        <f>B52*C52</f>
        <v>62276044748.0223</v>
      </c>
      <c r="F52" s="2" t="s">
        <v>59</v>
      </c>
      <c r="G52" s="49">
        <v>6995239038</v>
      </c>
      <c r="H52" s="50">
        <v>1.6</v>
      </c>
      <c r="I52" s="48">
        <f>G52*H52</f>
        <v>11192382460.800001</v>
      </c>
      <c r="K52" s="2" t="s">
        <v>59</v>
      </c>
      <c r="L52" s="49">
        <v>431132138</v>
      </c>
      <c r="M52" s="50">
        <v>1.6194</v>
      </c>
      <c r="N52" s="48">
        <f>L52*M52</f>
        <v>698175384.2772</v>
      </c>
    </row>
    <row r="53" spans="1:14" ht="16.5">
      <c r="A53" s="2"/>
      <c r="B53" s="46"/>
      <c r="C53" s="47"/>
      <c r="D53" s="66">
        <f>B53*C53</f>
        <v>0</v>
      </c>
      <c r="F53" s="2"/>
      <c r="G53" s="49"/>
      <c r="H53" s="50"/>
      <c r="I53" s="65">
        <f>G53*H53</f>
        <v>0</v>
      </c>
      <c r="K53" s="2"/>
      <c r="L53" s="49">
        <v>44285983998</v>
      </c>
      <c r="M53" s="50">
        <v>1.6888</v>
      </c>
      <c r="N53" s="65">
        <f>L53*M53</f>
        <v>74790169775.8224</v>
      </c>
    </row>
    <row r="54" spans="1:14" ht="16.5">
      <c r="A54" s="2"/>
      <c r="B54" s="62">
        <f>SUM(B51:B53)</f>
        <v>55010283768</v>
      </c>
      <c r="C54" s="63">
        <f>D54/B54</f>
        <v>1.249868038671976</v>
      </c>
      <c r="D54" s="67">
        <f>SUM(D51:D53)</f>
        <v>68755595479.899</v>
      </c>
      <c r="F54" s="2"/>
      <c r="G54" s="46"/>
      <c r="H54" s="47"/>
      <c r="I54" s="66">
        <f>G54*H54</f>
        <v>0</v>
      </c>
      <c r="K54" s="2"/>
      <c r="L54" s="73"/>
      <c r="M54" s="74"/>
      <c r="N54" s="66">
        <f>L54*M54</f>
        <v>0</v>
      </c>
    </row>
    <row r="55" spans="1:14" ht="16.5">
      <c r="A55" s="2" t="s">
        <v>60</v>
      </c>
      <c r="B55" s="49">
        <v>7909865911</v>
      </c>
      <c r="C55" s="50">
        <v>1.82</v>
      </c>
      <c r="D55" s="51">
        <f>B55*C55</f>
        <v>14395955958.02</v>
      </c>
      <c r="F55" s="2"/>
      <c r="G55" s="62">
        <f>SUM(G52:G54)</f>
        <v>6995239038</v>
      </c>
      <c r="H55" s="63">
        <f>I55/G55</f>
        <v>1.6</v>
      </c>
      <c r="I55" s="67">
        <f>SUM(I52:I54)</f>
        <v>11192382460.800001</v>
      </c>
      <c r="K55" s="2"/>
      <c r="L55" s="62">
        <f>SUM(L52:L54)</f>
        <v>44717116136</v>
      </c>
      <c r="M55" s="63">
        <f>N55/L55</f>
        <v>1.6881308922184026</v>
      </c>
      <c r="N55" s="67">
        <f>SUM(N52:N54)</f>
        <v>75488345160.09961</v>
      </c>
    </row>
    <row r="56" spans="1:14" ht="16.5">
      <c r="A56" s="1"/>
      <c r="B56" s="46"/>
      <c r="C56" s="47"/>
      <c r="D56" s="54">
        <f>B56*C56</f>
        <v>0</v>
      </c>
      <c r="F56" s="2" t="s">
        <v>60</v>
      </c>
      <c r="G56" s="49">
        <v>721399146</v>
      </c>
      <c r="H56" s="50">
        <v>2.239</v>
      </c>
      <c r="I56" s="51">
        <f>G56*H56</f>
        <v>1615212687.8939998</v>
      </c>
      <c r="K56" s="2" t="s">
        <v>60</v>
      </c>
      <c r="L56" s="49">
        <v>445918468</v>
      </c>
      <c r="M56" s="50">
        <v>2.0563</v>
      </c>
      <c r="N56" s="51">
        <f>L56*M56</f>
        <v>916942145.7483999</v>
      </c>
    </row>
    <row r="57" spans="1:14" ht="16.5">
      <c r="A57" s="1"/>
      <c r="B57" s="59"/>
      <c r="C57" s="60"/>
      <c r="D57" s="61">
        <f>B57*C57</f>
        <v>0</v>
      </c>
      <c r="F57" s="1"/>
      <c r="G57" s="46"/>
      <c r="H57" s="47"/>
      <c r="I57" s="54">
        <f>G57*H57</f>
        <v>0</v>
      </c>
      <c r="K57" s="1"/>
      <c r="L57" s="52"/>
      <c r="M57" s="53"/>
      <c r="N57" s="54">
        <f>L57*M57</f>
        <v>0</v>
      </c>
    </row>
    <row r="58" spans="1:14" ht="16.5">
      <c r="A58" s="1"/>
      <c r="B58" s="68">
        <f>SUM(B55:B57)</f>
        <v>7909865911</v>
      </c>
      <c r="C58" s="69">
        <f>D58/B58</f>
        <v>1.82</v>
      </c>
      <c r="D58" s="64">
        <f>SUM(D55:D57)</f>
        <v>14395955958.02</v>
      </c>
      <c r="F58" s="1"/>
      <c r="G58" s="59"/>
      <c r="H58" s="60"/>
      <c r="I58" s="61">
        <f>G58*H58</f>
        <v>0</v>
      </c>
      <c r="K58" s="1"/>
      <c r="L58" s="59"/>
      <c r="M58" s="70"/>
      <c r="N58" s="61">
        <f>L58*M58</f>
        <v>0</v>
      </c>
    </row>
    <row r="59" spans="6:14" ht="16.5">
      <c r="F59" s="1"/>
      <c r="G59" s="68">
        <f>SUM(G56:G58)</f>
        <v>721399146</v>
      </c>
      <c r="H59" s="69">
        <f>I59/G59</f>
        <v>2.239</v>
      </c>
      <c r="I59" s="64">
        <f>SUM(I56:I58)</f>
        <v>1615212687.8939998</v>
      </c>
      <c r="K59" s="1"/>
      <c r="L59" s="68">
        <f>SUM(L56:L58)</f>
        <v>445918468</v>
      </c>
      <c r="M59" s="75">
        <f>N59/L59</f>
        <v>2.0563</v>
      </c>
      <c r="N59" s="64">
        <f>SUM(N56:N58)</f>
        <v>916942145.7483999</v>
      </c>
    </row>
    <row r="63" ht="16.5">
      <c r="A63" t="s">
        <v>108</v>
      </c>
    </row>
    <row r="64" ht="16.5">
      <c r="A64" t="s">
        <v>109</v>
      </c>
    </row>
    <row r="65" ht="16.5">
      <c r="A65" t="s">
        <v>110</v>
      </c>
    </row>
  </sheetData>
  <sheetProtection/>
  <mergeCells count="12">
    <mergeCell ref="B30:D30"/>
    <mergeCell ref="G31:I31"/>
    <mergeCell ref="L31:N31"/>
    <mergeCell ref="B45:D45"/>
    <mergeCell ref="G46:I46"/>
    <mergeCell ref="L46:N46"/>
    <mergeCell ref="B1:D1"/>
    <mergeCell ref="G1:I1"/>
    <mergeCell ref="L1:N1"/>
    <mergeCell ref="B15:D15"/>
    <mergeCell ref="G16:I16"/>
    <mergeCell ref="L16:N16"/>
  </mergeCells>
  <printOptions/>
  <pageMargins left="0.07874015748031496" right="0.07874015748031496" top="0.1968503937007874" bottom="0.1968503937007874" header="0.5118110236220472" footer="0.5118110236220472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G304"/>
  <sheetViews>
    <sheetView zoomScalePageLayoutView="0" workbookViewId="0" topLeftCell="A1">
      <selection activeCell="B4" sqref="B4:C15"/>
    </sheetView>
  </sheetViews>
  <sheetFormatPr defaultColWidth="8.875" defaultRowHeight="16.5"/>
  <cols>
    <col min="1" max="1" width="16.50390625" style="88" customWidth="1"/>
    <col min="2" max="2" width="20.125" style="40" customWidth="1"/>
    <col min="3" max="3" width="19.25390625" style="40" customWidth="1"/>
    <col min="4" max="4" width="19.25390625" style="40" bestFit="1" customWidth="1"/>
    <col min="5" max="5" width="14.625" style="90" customWidth="1"/>
    <col min="6" max="7" width="11.125" style="90" hidden="1" customWidth="1"/>
    <col min="8" max="16384" width="8.875" style="90" customWidth="1"/>
  </cols>
  <sheetData>
    <row r="1" spans="1:4" s="76" customFormat="1" ht="54.75" customHeight="1">
      <c r="A1" s="361" t="s">
        <v>186</v>
      </c>
      <c r="B1" s="361"/>
      <c r="C1" s="361"/>
      <c r="D1" s="361"/>
    </row>
    <row r="2" spans="1:4" s="79" customFormat="1" ht="15.75" customHeight="1" thickBot="1">
      <c r="A2" s="77"/>
      <c r="B2" s="78"/>
      <c r="C2" s="78"/>
      <c r="D2" s="78"/>
    </row>
    <row r="3" spans="1:7" s="81" customFormat="1" ht="89.25" customHeight="1">
      <c r="A3" s="197" t="s">
        <v>47</v>
      </c>
      <c r="B3" s="198" t="s">
        <v>118</v>
      </c>
      <c r="C3" s="198" t="s">
        <v>185</v>
      </c>
      <c r="D3" s="199" t="s">
        <v>71</v>
      </c>
      <c r="E3" s="80"/>
      <c r="G3" s="81" t="s">
        <v>70</v>
      </c>
    </row>
    <row r="4" spans="1:7" s="85" customFormat="1" ht="24.75" customHeight="1">
      <c r="A4" s="103" t="s">
        <v>180</v>
      </c>
      <c r="B4" s="196">
        <v>821.768</v>
      </c>
      <c r="C4" s="196">
        <v>813.49</v>
      </c>
      <c r="D4" s="105">
        <f aca="true" t="shared" si="0" ref="D4:D15">(C4-B4)/B4</f>
        <v>-0.010073402712201035</v>
      </c>
      <c r="E4" s="83"/>
      <c r="F4" s="84">
        <v>759611</v>
      </c>
      <c r="G4" s="84">
        <v>2265160</v>
      </c>
    </row>
    <row r="5" spans="1:7" s="85" customFormat="1" ht="24.75" customHeight="1">
      <c r="A5" s="103" t="s">
        <v>132</v>
      </c>
      <c r="B5" s="196">
        <v>813.938</v>
      </c>
      <c r="C5" s="196">
        <v>798.137</v>
      </c>
      <c r="D5" s="105">
        <f t="shared" si="0"/>
        <v>-0.019413026545019453</v>
      </c>
      <c r="E5" s="83"/>
      <c r="F5" s="84">
        <v>788824</v>
      </c>
      <c r="G5" s="84">
        <v>2322340</v>
      </c>
    </row>
    <row r="6" spans="1:7" s="85" customFormat="1" ht="24.75" customHeight="1">
      <c r="A6" s="103" t="s">
        <v>133</v>
      </c>
      <c r="B6" s="196">
        <v>788.234</v>
      </c>
      <c r="C6" s="196">
        <v>763.432</v>
      </c>
      <c r="D6" s="105">
        <f t="shared" si="0"/>
        <v>-0.031465275540004646</v>
      </c>
      <c r="E6" s="83"/>
      <c r="F6" s="86">
        <v>745545</v>
      </c>
      <c r="G6" s="86">
        <v>2311600</v>
      </c>
    </row>
    <row r="7" spans="1:7" s="85" customFormat="1" ht="24.75" customHeight="1">
      <c r="A7" s="103" t="s">
        <v>134</v>
      </c>
      <c r="B7" s="196">
        <v>765.2090000000001</v>
      </c>
      <c r="C7" s="196">
        <v>780.363</v>
      </c>
      <c r="D7" s="105">
        <f t="shared" si="0"/>
        <v>0.01980373989328405</v>
      </c>
      <c r="E7" s="87"/>
      <c r="F7" s="86">
        <v>821770</v>
      </c>
      <c r="G7" s="86">
        <v>2326530</v>
      </c>
    </row>
    <row r="8" spans="1:7" s="85" customFormat="1" ht="24.75" customHeight="1">
      <c r="A8" s="103" t="s">
        <v>135</v>
      </c>
      <c r="B8" s="196">
        <v>793.127</v>
      </c>
      <c r="C8" s="196">
        <v>806.277</v>
      </c>
      <c r="D8" s="105">
        <f t="shared" si="0"/>
        <v>0.016579942430405333</v>
      </c>
      <c r="E8" s="87"/>
      <c r="F8" s="86">
        <v>912090</v>
      </c>
      <c r="G8" s="86">
        <v>2374876</v>
      </c>
    </row>
    <row r="9" spans="1:7" s="85" customFormat="1" ht="24.75" customHeight="1">
      <c r="A9" s="103" t="s">
        <v>136</v>
      </c>
      <c r="B9" s="196">
        <v>843.703</v>
      </c>
      <c r="C9" s="196">
        <v>803.264</v>
      </c>
      <c r="D9" s="105">
        <f t="shared" si="0"/>
        <v>-0.047930373603033254</v>
      </c>
      <c r="E9" s="87"/>
      <c r="F9" s="86">
        <v>1057740</v>
      </c>
      <c r="G9" s="86">
        <v>2656740</v>
      </c>
    </row>
    <row r="10" spans="1:7" s="85" customFormat="1" ht="24.75" customHeight="1">
      <c r="A10" s="103" t="s">
        <v>137</v>
      </c>
      <c r="B10" s="196">
        <v>854.19</v>
      </c>
      <c r="C10" s="196">
        <v>864.15</v>
      </c>
      <c r="D10" s="105">
        <f t="shared" si="0"/>
        <v>0.011660169283180465</v>
      </c>
      <c r="E10" s="87"/>
      <c r="F10" s="86">
        <v>1129840</v>
      </c>
      <c r="G10" s="86">
        <v>2719800</v>
      </c>
    </row>
    <row r="11" spans="1:7" s="85" customFormat="1" ht="24.75" customHeight="1">
      <c r="A11" s="103" t="s">
        <v>138</v>
      </c>
      <c r="B11" s="196">
        <v>856.0139999999999</v>
      </c>
      <c r="C11" s="196">
        <v>941.25</v>
      </c>
      <c r="D11" s="105">
        <f t="shared" si="0"/>
        <v>0.09957313782251238</v>
      </c>
      <c r="E11" s="87"/>
      <c r="F11" s="86">
        <v>1126910</v>
      </c>
      <c r="G11" s="86">
        <v>2814370</v>
      </c>
    </row>
    <row r="12" spans="1:7" s="85" customFormat="1" ht="24.75" customHeight="1">
      <c r="A12" s="103" t="s">
        <v>139</v>
      </c>
      <c r="B12" s="196">
        <v>832.346</v>
      </c>
      <c r="C12" s="196">
        <v>978.8220000000001</v>
      </c>
      <c r="D12" s="105">
        <f t="shared" si="0"/>
        <v>0.17597970074944808</v>
      </c>
      <c r="E12" s="87"/>
      <c r="F12" s="86">
        <v>1303270</v>
      </c>
      <c r="G12" s="86">
        <v>3030420</v>
      </c>
    </row>
    <row r="13" spans="1:7" s="85" customFormat="1" ht="24.75" customHeight="1">
      <c r="A13" s="103" t="s">
        <v>140</v>
      </c>
      <c r="B13" s="196">
        <v>829.569</v>
      </c>
      <c r="C13" s="196">
        <v>1028.841</v>
      </c>
      <c r="D13" s="105">
        <f t="shared" si="0"/>
        <v>0.2402114833124188</v>
      </c>
      <c r="E13" s="87"/>
      <c r="F13" s="86">
        <v>1343380</v>
      </c>
      <c r="G13" s="86">
        <v>2947300</v>
      </c>
    </row>
    <row r="14" spans="1:7" s="85" customFormat="1" ht="24.75" customHeight="1">
      <c r="A14" s="103" t="s">
        <v>141</v>
      </c>
      <c r="B14" s="196">
        <v>839.7719999999999</v>
      </c>
      <c r="C14" s="196">
        <v>1062.342</v>
      </c>
      <c r="D14" s="105">
        <f t="shared" si="0"/>
        <v>0.2650362241179751</v>
      </c>
      <c r="E14" s="87"/>
      <c r="F14" s="86">
        <v>1385420</v>
      </c>
      <c r="G14" s="86">
        <v>3070160</v>
      </c>
    </row>
    <row r="15" spans="1:7" s="85" customFormat="1" ht="24.75" customHeight="1" thickBot="1">
      <c r="A15" s="108" t="s">
        <v>142</v>
      </c>
      <c r="B15" s="97">
        <v>836.953</v>
      </c>
      <c r="C15" s="97">
        <v>1101.634</v>
      </c>
      <c r="D15" s="98">
        <f t="shared" si="0"/>
        <v>0.3162435644534401</v>
      </c>
      <c r="E15" s="83"/>
      <c r="F15" s="86">
        <v>1413920</v>
      </c>
      <c r="G15" s="86">
        <v>3085370</v>
      </c>
    </row>
    <row r="16" ht="15.75">
      <c r="E16" s="89"/>
    </row>
    <row r="17" ht="15.75">
      <c r="E17" s="89"/>
    </row>
    <row r="18" ht="15.75"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G304"/>
  <sheetViews>
    <sheetView zoomScalePageLayoutView="0" workbookViewId="0" topLeftCell="A1">
      <selection activeCell="D24" sqref="D24"/>
    </sheetView>
  </sheetViews>
  <sheetFormatPr defaultColWidth="8.875" defaultRowHeight="16.5"/>
  <cols>
    <col min="1" max="1" width="16.50390625" style="88" customWidth="1"/>
    <col min="2" max="2" width="17.75390625" style="40" customWidth="1"/>
    <col min="3" max="3" width="16.50390625" style="40" customWidth="1"/>
    <col min="4" max="4" width="19.25390625" style="40" bestFit="1" customWidth="1"/>
    <col min="5" max="5" width="14.625" style="90" customWidth="1"/>
    <col min="6" max="6" width="8.875" style="90" customWidth="1"/>
    <col min="7" max="7" width="12.875" style="99" hidden="1" customWidth="1"/>
    <col min="8" max="16384" width="8.875" style="90" customWidth="1"/>
  </cols>
  <sheetData>
    <row r="1" spans="1:7" s="31" customFormat="1" ht="41.25" customHeight="1">
      <c r="A1" s="361" t="s">
        <v>187</v>
      </c>
      <c r="B1" s="361"/>
      <c r="C1" s="361"/>
      <c r="D1" s="361"/>
      <c r="G1" s="91"/>
    </row>
    <row r="2" spans="1:7" s="79" customFormat="1" ht="15.75" customHeight="1" thickBot="1">
      <c r="A2" s="77"/>
      <c r="B2" s="78"/>
      <c r="C2" s="78"/>
      <c r="D2" s="78"/>
      <c r="G2" s="92"/>
    </row>
    <row r="3" spans="1:7" s="81" customFormat="1" ht="111.75" customHeight="1">
      <c r="A3" s="197" t="s">
        <v>47</v>
      </c>
      <c r="B3" s="198" t="s">
        <v>188</v>
      </c>
      <c r="C3" s="198" t="s">
        <v>189</v>
      </c>
      <c r="D3" s="199" t="s">
        <v>71</v>
      </c>
      <c r="E3" s="80"/>
      <c r="G3" s="93"/>
    </row>
    <row r="4" spans="1:7" s="85" customFormat="1" ht="24.75" customHeight="1">
      <c r="A4" s="103" t="s">
        <v>180</v>
      </c>
      <c r="B4" s="196">
        <v>170.7831</v>
      </c>
      <c r="C4" s="196">
        <v>341.43</v>
      </c>
      <c r="D4" s="105">
        <f>(C4-B4)/B4</f>
        <v>0.9992024972025922</v>
      </c>
      <c r="E4" s="83"/>
      <c r="G4" s="86">
        <v>9302670</v>
      </c>
    </row>
    <row r="5" spans="1:7" s="85" customFormat="1" ht="24.75" customHeight="1">
      <c r="A5" s="103" t="s">
        <v>132</v>
      </c>
      <c r="B5" s="196">
        <v>184.4314</v>
      </c>
      <c r="C5" s="196">
        <v>330.7176</v>
      </c>
      <c r="D5" s="105">
        <f aca="true" t="shared" si="0" ref="D5:D15">(C5-B5)/B5</f>
        <v>0.7931740473693742</v>
      </c>
      <c r="E5" s="83"/>
      <c r="G5" s="86">
        <v>7676530</v>
      </c>
    </row>
    <row r="6" spans="1:7" s="85" customFormat="1" ht="24.75" customHeight="1">
      <c r="A6" s="103" t="s">
        <v>133</v>
      </c>
      <c r="B6" s="196">
        <v>187.01330000000002</v>
      </c>
      <c r="C6" s="196">
        <v>305.9559</v>
      </c>
      <c r="D6" s="105">
        <f t="shared" si="0"/>
        <v>0.6360114494530601</v>
      </c>
      <c r="E6" s="83"/>
      <c r="G6" s="86">
        <v>8968660</v>
      </c>
    </row>
    <row r="7" spans="1:7" s="85" customFormat="1" ht="24.75" customHeight="1">
      <c r="A7" s="103" t="s">
        <v>134</v>
      </c>
      <c r="B7" s="196">
        <v>198.63320000000002</v>
      </c>
      <c r="C7" s="196">
        <v>357.68870000000004</v>
      </c>
      <c r="D7" s="105">
        <f t="shared" si="0"/>
        <v>0.8007498242992612</v>
      </c>
      <c r="E7" s="87"/>
      <c r="G7" s="86">
        <v>10264810</v>
      </c>
    </row>
    <row r="8" spans="1:7" s="85" customFormat="1" ht="24.75" customHeight="1">
      <c r="A8" s="103" t="s">
        <v>135</v>
      </c>
      <c r="B8" s="196">
        <v>242.15030000000002</v>
      </c>
      <c r="C8" s="196">
        <v>346.9834000000001</v>
      </c>
      <c r="D8" s="105">
        <f t="shared" si="0"/>
        <v>0.43292574900795106</v>
      </c>
      <c r="E8" s="87"/>
      <c r="G8" s="86">
        <v>9851240</v>
      </c>
    </row>
    <row r="9" spans="1:7" s="85" customFormat="1" ht="24.75" customHeight="1">
      <c r="A9" s="103" t="s">
        <v>136</v>
      </c>
      <c r="B9" s="196">
        <v>214.9716</v>
      </c>
      <c r="C9" s="196">
        <v>314.98440000000005</v>
      </c>
      <c r="D9" s="105">
        <f t="shared" si="0"/>
        <v>0.4652372685508228</v>
      </c>
      <c r="E9" s="87"/>
      <c r="G9" s="86">
        <v>9349530</v>
      </c>
    </row>
    <row r="10" spans="1:7" s="85" customFormat="1" ht="24.75" customHeight="1">
      <c r="A10" s="103" t="s">
        <v>137</v>
      </c>
      <c r="B10" s="196">
        <v>250.6653</v>
      </c>
      <c r="C10" s="196">
        <v>327.72</v>
      </c>
      <c r="D10" s="105">
        <f t="shared" si="0"/>
        <v>0.3074007451370414</v>
      </c>
      <c r="E10" s="87"/>
      <c r="G10" s="86">
        <v>9862660</v>
      </c>
    </row>
    <row r="11" spans="1:7" s="85" customFormat="1" ht="24.75" customHeight="1">
      <c r="A11" s="103" t="s">
        <v>138</v>
      </c>
      <c r="B11" s="196">
        <v>226.1429</v>
      </c>
      <c r="C11" s="196">
        <v>380.38</v>
      </c>
      <c r="D11" s="105">
        <f t="shared" si="0"/>
        <v>0.6820337936764762</v>
      </c>
      <c r="E11" s="87"/>
      <c r="G11" s="86">
        <v>9693610</v>
      </c>
    </row>
    <row r="12" spans="1:7" s="85" customFormat="1" ht="24.75" customHeight="1">
      <c r="A12" s="103" t="s">
        <v>139</v>
      </c>
      <c r="B12" s="196">
        <v>226.03889999999998</v>
      </c>
      <c r="C12" s="196">
        <v>397.41380000000004</v>
      </c>
      <c r="D12" s="105">
        <f t="shared" si="0"/>
        <v>0.7581655192977849</v>
      </c>
      <c r="E12" s="87"/>
      <c r="G12" s="86">
        <v>9772160</v>
      </c>
    </row>
    <row r="13" spans="1:7" s="85" customFormat="1" ht="24.75" customHeight="1">
      <c r="A13" s="103" t="s">
        <v>140</v>
      </c>
      <c r="B13" s="196">
        <v>250.03979999999999</v>
      </c>
      <c r="C13" s="196">
        <v>461.75780000000003</v>
      </c>
      <c r="D13" s="105">
        <f t="shared" si="0"/>
        <v>0.8467371994378498</v>
      </c>
      <c r="E13" s="87"/>
      <c r="G13" s="96">
        <v>12106130</v>
      </c>
    </row>
    <row r="14" spans="1:7" s="85" customFormat="1" ht="24.75" customHeight="1">
      <c r="A14" s="103" t="s">
        <v>141</v>
      </c>
      <c r="B14" s="196">
        <v>270.28560000000004</v>
      </c>
      <c r="C14" s="196">
        <v>572.3752</v>
      </c>
      <c r="D14" s="105">
        <f t="shared" si="0"/>
        <v>1.1176681258639005</v>
      </c>
      <c r="E14" s="87"/>
      <c r="G14" s="86">
        <v>12988760</v>
      </c>
    </row>
    <row r="15" spans="1:7" s="85" customFormat="1" ht="24.75" customHeight="1" thickBot="1">
      <c r="A15" s="108" t="s">
        <v>142</v>
      </c>
      <c r="B15" s="97">
        <v>301.7532</v>
      </c>
      <c r="C15" s="97">
        <v>508.5137</v>
      </c>
      <c r="D15" s="98">
        <f t="shared" si="0"/>
        <v>0.685197373217583</v>
      </c>
      <c r="E15" s="83"/>
      <c r="G15" s="86">
        <v>11447050</v>
      </c>
    </row>
    <row r="16" ht="15.75">
      <c r="E16" s="89"/>
    </row>
    <row r="17" ht="15.75">
      <c r="E17" s="89"/>
    </row>
    <row r="18" ht="15.75">
      <c r="E18" s="89"/>
    </row>
    <row r="19" ht="15.75">
      <c r="E19" s="89"/>
    </row>
    <row r="20" ht="15.75">
      <c r="E20" s="89"/>
    </row>
    <row r="21" ht="15.75"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305"/>
  <sheetViews>
    <sheetView zoomScalePageLayoutView="0" workbookViewId="0" topLeftCell="A1">
      <selection activeCell="D21" sqref="D21"/>
    </sheetView>
  </sheetViews>
  <sheetFormatPr defaultColWidth="8.875" defaultRowHeight="16.5"/>
  <cols>
    <col min="1" max="1" width="16.50390625" style="88" customWidth="1"/>
    <col min="2" max="3" width="17.75390625" style="40" customWidth="1"/>
    <col min="4" max="4" width="19.25390625" style="40" bestFit="1" customWidth="1"/>
    <col min="5" max="5" width="14.625" style="90" customWidth="1"/>
    <col min="6" max="6" width="0" style="90" hidden="1" customWidth="1"/>
    <col min="7" max="16384" width="8.875" style="90" customWidth="1"/>
  </cols>
  <sheetData>
    <row r="1" spans="1:4" s="76" customFormat="1" ht="43.5" customHeight="1">
      <c r="A1" s="362" t="s">
        <v>193</v>
      </c>
      <c r="B1" s="362"/>
      <c r="C1" s="362"/>
      <c r="D1" s="362"/>
    </row>
    <row r="2" spans="1:4" s="79" customFormat="1" ht="15.75" customHeight="1" thickBot="1">
      <c r="A2" s="77" t="s">
        <v>72</v>
      </c>
      <c r="B2" s="78"/>
      <c r="C2" s="78"/>
      <c r="D2" s="78"/>
    </row>
    <row r="3" spans="1:5" s="81" customFormat="1" ht="98.25" customHeight="1">
      <c r="A3" s="235" t="s">
        <v>47</v>
      </c>
      <c r="B3" s="236" t="s">
        <v>190</v>
      </c>
      <c r="C3" s="236" t="s">
        <v>191</v>
      </c>
      <c r="D3" s="237" t="s">
        <v>73</v>
      </c>
      <c r="E3" s="80"/>
    </row>
    <row r="4" spans="1:6" s="34" customFormat="1" ht="24.75" customHeight="1">
      <c r="A4" s="103" t="s">
        <v>180</v>
      </c>
      <c r="B4" s="104">
        <v>128</v>
      </c>
      <c r="C4" s="104">
        <v>106</v>
      </c>
      <c r="D4" s="105">
        <f aca="true" t="shared" si="0" ref="D4:D15">(C4-B4)/B4</f>
        <v>-0.171875</v>
      </c>
      <c r="E4" s="101"/>
      <c r="F4" s="102">
        <v>15800</v>
      </c>
    </row>
    <row r="5" spans="1:6" s="34" customFormat="1" ht="24.75" customHeight="1">
      <c r="A5" s="103" t="s">
        <v>132</v>
      </c>
      <c r="B5" s="104">
        <v>82</v>
      </c>
      <c r="C5" s="104">
        <v>50</v>
      </c>
      <c r="D5" s="105">
        <f t="shared" si="0"/>
        <v>-0.3902439024390244</v>
      </c>
      <c r="E5" s="101"/>
      <c r="F5" s="34">
        <v>1800</v>
      </c>
    </row>
    <row r="6" spans="1:6" s="34" customFormat="1" ht="24.75" customHeight="1">
      <c r="A6" s="103" t="s">
        <v>133</v>
      </c>
      <c r="B6" s="104">
        <v>142</v>
      </c>
      <c r="C6" s="104">
        <v>44</v>
      </c>
      <c r="D6" s="105">
        <f t="shared" si="0"/>
        <v>-0.6901408450704225</v>
      </c>
      <c r="E6" s="101"/>
      <c r="F6" s="34">
        <v>10000</v>
      </c>
    </row>
    <row r="7" spans="1:6" s="34" customFormat="1" ht="24.75" customHeight="1">
      <c r="A7" s="103" t="s">
        <v>134</v>
      </c>
      <c r="B7" s="104">
        <v>90</v>
      </c>
      <c r="C7" s="104">
        <v>128</v>
      </c>
      <c r="D7" s="105">
        <f t="shared" si="0"/>
        <v>0.4222222222222222</v>
      </c>
      <c r="E7" s="106"/>
      <c r="F7" s="107">
        <v>7000</v>
      </c>
    </row>
    <row r="8" spans="1:6" s="34" customFormat="1" ht="24.75" customHeight="1">
      <c r="A8" s="103" t="s">
        <v>135</v>
      </c>
      <c r="B8" s="104">
        <v>100</v>
      </c>
      <c r="C8" s="104">
        <v>72</v>
      </c>
      <c r="D8" s="105">
        <f t="shared" si="0"/>
        <v>-0.28</v>
      </c>
      <c r="E8" s="106"/>
      <c r="F8" s="34">
        <v>22800</v>
      </c>
    </row>
    <row r="9" spans="1:6" s="34" customFormat="1" ht="24.75" customHeight="1">
      <c r="A9" s="103" t="s">
        <v>136</v>
      </c>
      <c r="B9" s="104">
        <v>84</v>
      </c>
      <c r="C9" s="104">
        <v>104</v>
      </c>
      <c r="D9" s="105">
        <f t="shared" si="0"/>
        <v>0.23809523809523808</v>
      </c>
      <c r="E9" s="106"/>
      <c r="F9" s="34">
        <v>23200</v>
      </c>
    </row>
    <row r="10" spans="1:6" s="34" customFormat="1" ht="24.75" customHeight="1">
      <c r="A10" s="103" t="s">
        <v>137</v>
      </c>
      <c r="B10" s="104">
        <v>52</v>
      </c>
      <c r="C10" s="104">
        <v>70</v>
      </c>
      <c r="D10" s="105">
        <f t="shared" si="0"/>
        <v>0.34615384615384615</v>
      </c>
      <c r="E10" s="106"/>
      <c r="F10" s="34">
        <v>24400</v>
      </c>
    </row>
    <row r="11" spans="1:6" s="34" customFormat="1" ht="24.75" customHeight="1">
      <c r="A11" s="103" t="s">
        <v>138</v>
      </c>
      <c r="B11" s="104">
        <v>44</v>
      </c>
      <c r="C11" s="104">
        <v>112</v>
      </c>
      <c r="D11" s="105">
        <f t="shared" si="0"/>
        <v>1.5454545454545454</v>
      </c>
      <c r="E11" s="106"/>
      <c r="F11" s="34">
        <v>46400</v>
      </c>
    </row>
    <row r="12" spans="1:6" s="34" customFormat="1" ht="24.75" customHeight="1">
      <c r="A12" s="103" t="s">
        <v>139</v>
      </c>
      <c r="B12" s="104">
        <v>76</v>
      </c>
      <c r="C12" s="104">
        <v>88</v>
      </c>
      <c r="D12" s="105">
        <f t="shared" si="0"/>
        <v>0.15789473684210525</v>
      </c>
      <c r="E12" s="106"/>
      <c r="F12" s="34">
        <v>26400</v>
      </c>
    </row>
    <row r="13" spans="1:6" s="34" customFormat="1" ht="24.75" customHeight="1">
      <c r="A13" s="103" t="s">
        <v>140</v>
      </c>
      <c r="B13" s="104">
        <v>394</v>
      </c>
      <c r="C13" s="104">
        <v>74</v>
      </c>
      <c r="D13" s="105">
        <f t="shared" si="0"/>
        <v>-0.8121827411167513</v>
      </c>
      <c r="E13" s="106"/>
      <c r="F13" s="34">
        <v>20000</v>
      </c>
    </row>
    <row r="14" spans="1:6" s="34" customFormat="1" ht="24.75" customHeight="1">
      <c r="A14" s="103" t="s">
        <v>141</v>
      </c>
      <c r="B14" s="104">
        <v>340</v>
      </c>
      <c r="C14" s="104">
        <v>44</v>
      </c>
      <c r="D14" s="105">
        <f t="shared" si="0"/>
        <v>-0.8705882352941177</v>
      </c>
      <c r="E14" s="106"/>
      <c r="F14" s="34">
        <v>14200</v>
      </c>
    </row>
    <row r="15" spans="1:6" s="34" customFormat="1" ht="24.75" customHeight="1" thickBot="1">
      <c r="A15" s="108" t="s">
        <v>142</v>
      </c>
      <c r="B15" s="109">
        <v>42</v>
      </c>
      <c r="C15" s="109">
        <v>124</v>
      </c>
      <c r="D15" s="98">
        <f t="shared" si="0"/>
        <v>1.9523809523809523</v>
      </c>
      <c r="E15" s="101"/>
      <c r="F15" s="34">
        <v>6200</v>
      </c>
    </row>
    <row r="16" spans="1:5" s="79" customFormat="1" ht="16.5">
      <c r="A16" s="110" t="s">
        <v>192</v>
      </c>
      <c r="B16" s="110"/>
      <c r="C16" s="211"/>
      <c r="D16" s="110"/>
      <c r="E16" s="111"/>
    </row>
    <row r="17" spans="1:5" s="334" customFormat="1" ht="14.25">
      <c r="A17" s="78" t="s">
        <v>219</v>
      </c>
      <c r="B17" s="78"/>
      <c r="C17" s="332"/>
      <c r="D17" s="78"/>
      <c r="E17" s="333"/>
    </row>
    <row r="18" spans="1:4" s="114" customFormat="1" ht="16.5" hidden="1">
      <c r="A18" s="112" t="s">
        <v>74</v>
      </c>
      <c r="B18" s="113"/>
      <c r="C18" s="113"/>
      <c r="D18" s="113"/>
    </row>
    <row r="19" spans="1:5" s="79" customFormat="1" ht="16.5" hidden="1">
      <c r="A19" s="110" t="s">
        <v>75</v>
      </c>
      <c r="B19" s="110"/>
      <c r="C19" s="110"/>
      <c r="D19" s="110"/>
      <c r="E19" s="111"/>
    </row>
    <row r="20" ht="15.75">
      <c r="E20" s="89"/>
    </row>
    <row r="21" spans="3:5" ht="15.75">
      <c r="C21" s="238" t="s">
        <v>113</v>
      </c>
      <c r="E21" s="89"/>
    </row>
    <row r="22" ht="15.75">
      <c r="E22" s="89"/>
    </row>
    <row r="23" ht="15.75">
      <c r="E23" s="89"/>
    </row>
    <row r="24" ht="15.75">
      <c r="E24" s="89"/>
    </row>
    <row r="25" ht="15.75">
      <c r="E25" s="89"/>
    </row>
    <row r="26" ht="15.75">
      <c r="E26" s="89"/>
    </row>
    <row r="27" ht="15.75">
      <c r="E27" s="89"/>
    </row>
    <row r="28" ht="15.75">
      <c r="E28" s="89"/>
    </row>
    <row r="29" ht="15.75">
      <c r="E29" s="89"/>
    </row>
    <row r="30" ht="15.75">
      <c r="E30" s="89"/>
    </row>
    <row r="31" ht="15.75">
      <c r="E31" s="89"/>
    </row>
    <row r="32" ht="15.75">
      <c r="E32" s="89"/>
    </row>
    <row r="33" ht="15.75">
      <c r="E33" s="89"/>
    </row>
    <row r="34" ht="15.75">
      <c r="E34" s="89"/>
    </row>
    <row r="35" ht="15.75">
      <c r="E35" s="89"/>
    </row>
    <row r="36" ht="15.75">
      <c r="E36" s="89"/>
    </row>
    <row r="37" ht="15.75">
      <c r="E37" s="89"/>
    </row>
    <row r="38" ht="15.75">
      <c r="E38" s="89"/>
    </row>
    <row r="39" ht="15.75">
      <c r="E39" s="89"/>
    </row>
    <row r="40" ht="15.75">
      <c r="E40" s="89"/>
    </row>
    <row r="41" ht="15.75">
      <c r="E41" s="89"/>
    </row>
    <row r="42" ht="15.75">
      <c r="E42" s="89"/>
    </row>
    <row r="43" ht="15.75">
      <c r="E43" s="89"/>
    </row>
    <row r="44" ht="15.75">
      <c r="E44" s="89"/>
    </row>
    <row r="45" ht="15.75">
      <c r="E45" s="89"/>
    </row>
    <row r="46" ht="15.75">
      <c r="E46" s="89"/>
    </row>
    <row r="47" ht="15.75"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  <row r="53" ht="15.75">
      <c r="E53" s="89"/>
    </row>
    <row r="54" ht="15.75">
      <c r="E54" s="89"/>
    </row>
    <row r="55" ht="15.75">
      <c r="E55" s="89"/>
    </row>
    <row r="56" ht="15.75">
      <c r="E56" s="89"/>
    </row>
    <row r="57" ht="15.75">
      <c r="E57" s="89"/>
    </row>
    <row r="58" ht="15.75">
      <c r="E58" s="89"/>
    </row>
    <row r="59" ht="15.75">
      <c r="E59" s="89"/>
    </row>
    <row r="60" ht="15.75">
      <c r="E60" s="89"/>
    </row>
    <row r="61" ht="15.75">
      <c r="E61" s="89"/>
    </row>
    <row r="62" ht="15.75">
      <c r="E62" s="89"/>
    </row>
    <row r="63" ht="15.75">
      <c r="E63" s="89"/>
    </row>
    <row r="64" ht="15.75">
      <c r="E64" s="89"/>
    </row>
    <row r="65" ht="15.75">
      <c r="E65" s="89"/>
    </row>
    <row r="66" ht="15.75">
      <c r="E66" s="89"/>
    </row>
    <row r="67" ht="15.75">
      <c r="E67" s="89"/>
    </row>
    <row r="68" ht="15.75">
      <c r="E68" s="89"/>
    </row>
    <row r="69" ht="15.75">
      <c r="E69" s="89"/>
    </row>
    <row r="70" ht="15.75">
      <c r="E70" s="89"/>
    </row>
    <row r="71" ht="15.75">
      <c r="E71" s="89"/>
    </row>
    <row r="72" ht="15.75">
      <c r="E72" s="89"/>
    </row>
    <row r="73" ht="15.75">
      <c r="E73" s="89"/>
    </row>
    <row r="74" ht="15.75">
      <c r="E74" s="89"/>
    </row>
    <row r="75" ht="15.75">
      <c r="E75" s="89"/>
    </row>
    <row r="76" ht="15.75">
      <c r="E76" s="89"/>
    </row>
    <row r="77" ht="15.75">
      <c r="E77" s="89"/>
    </row>
    <row r="78" ht="15.75">
      <c r="E78" s="89"/>
    </row>
    <row r="79" ht="15.75">
      <c r="E79" s="89"/>
    </row>
    <row r="80" ht="15.75">
      <c r="E80" s="89"/>
    </row>
    <row r="81" ht="15.75">
      <c r="E81" s="89"/>
    </row>
    <row r="82" ht="15.75">
      <c r="E82" s="89"/>
    </row>
    <row r="83" ht="15.75">
      <c r="E83" s="89"/>
    </row>
    <row r="84" ht="15.75">
      <c r="E84" s="89"/>
    </row>
    <row r="85" ht="15.75">
      <c r="E85" s="89"/>
    </row>
    <row r="86" ht="15.75">
      <c r="E86" s="89"/>
    </row>
    <row r="87" ht="15.75">
      <c r="E87" s="89"/>
    </row>
    <row r="88" ht="15.75">
      <c r="E88" s="89"/>
    </row>
    <row r="89" ht="15.75">
      <c r="E89" s="89"/>
    </row>
    <row r="90" ht="15.75">
      <c r="E90" s="89"/>
    </row>
    <row r="91" ht="15.75">
      <c r="E91" s="89"/>
    </row>
    <row r="92" ht="15.75">
      <c r="E92" s="89"/>
    </row>
    <row r="93" ht="15.75">
      <c r="E93" s="89"/>
    </row>
    <row r="94" ht="15.75">
      <c r="E94" s="89"/>
    </row>
    <row r="95" ht="15.75">
      <c r="E95" s="89"/>
    </row>
    <row r="96" ht="15.75">
      <c r="E96" s="89"/>
    </row>
    <row r="97" ht="15.75">
      <c r="E97" s="89"/>
    </row>
    <row r="98" ht="15.75">
      <c r="E98" s="89"/>
    </row>
    <row r="99" ht="15.75">
      <c r="E99" s="89"/>
    </row>
    <row r="100" ht="15.75">
      <c r="E100" s="89"/>
    </row>
    <row r="101" ht="15.75">
      <c r="E101" s="89"/>
    </row>
    <row r="102" ht="15.75">
      <c r="E102" s="89"/>
    </row>
    <row r="103" ht="15.75">
      <c r="E103" s="89"/>
    </row>
    <row r="104" ht="15.75">
      <c r="E104" s="89"/>
    </row>
    <row r="105" ht="15.75">
      <c r="E105" s="89"/>
    </row>
    <row r="106" ht="15.75">
      <c r="E106" s="89"/>
    </row>
    <row r="107" ht="15.75">
      <c r="E107" s="89"/>
    </row>
    <row r="108" ht="15.75">
      <c r="E108" s="89"/>
    </row>
    <row r="109" ht="15.75">
      <c r="E109" s="89"/>
    </row>
    <row r="110" ht="15.75">
      <c r="E110" s="89"/>
    </row>
    <row r="111" ht="15.75">
      <c r="E111" s="89"/>
    </row>
    <row r="112" ht="15.75">
      <c r="E112" s="89"/>
    </row>
    <row r="113" ht="15.75">
      <c r="E113" s="89"/>
    </row>
    <row r="114" ht="15.75">
      <c r="E114" s="89"/>
    </row>
    <row r="115" ht="15.75">
      <c r="E115" s="89"/>
    </row>
    <row r="116" ht="15.75">
      <c r="E116" s="89"/>
    </row>
    <row r="117" ht="15.75">
      <c r="E117" s="89"/>
    </row>
    <row r="118" ht="15.75">
      <c r="E118" s="89"/>
    </row>
    <row r="119" ht="15.75">
      <c r="E119" s="89"/>
    </row>
    <row r="120" ht="15.75">
      <c r="E120" s="89"/>
    </row>
    <row r="121" ht="15.75">
      <c r="E121" s="89"/>
    </row>
    <row r="122" ht="15.75">
      <c r="E122" s="89"/>
    </row>
    <row r="123" ht="15.75">
      <c r="E123" s="89"/>
    </row>
    <row r="124" ht="15.75">
      <c r="E124" s="89"/>
    </row>
    <row r="125" ht="15.75">
      <c r="E125" s="89"/>
    </row>
    <row r="126" ht="15.75">
      <c r="E126" s="89"/>
    </row>
    <row r="127" ht="15.75">
      <c r="E127" s="89"/>
    </row>
    <row r="128" ht="15.75">
      <c r="E128" s="89"/>
    </row>
    <row r="129" ht="15.75">
      <c r="E129" s="89"/>
    </row>
    <row r="130" ht="15.75">
      <c r="E130" s="89"/>
    </row>
    <row r="131" ht="15.75">
      <c r="E131" s="89"/>
    </row>
    <row r="132" ht="15.75">
      <c r="E132" s="89"/>
    </row>
    <row r="133" ht="15.75">
      <c r="E133" s="89"/>
    </row>
    <row r="134" ht="15.75">
      <c r="E134" s="89"/>
    </row>
    <row r="135" ht="15.75">
      <c r="E135" s="89"/>
    </row>
    <row r="136" ht="15.75">
      <c r="E136" s="89"/>
    </row>
    <row r="137" ht="15.75">
      <c r="E137" s="89"/>
    </row>
    <row r="138" ht="15.75">
      <c r="E138" s="89"/>
    </row>
    <row r="139" ht="15.75">
      <c r="E139" s="89"/>
    </row>
    <row r="140" ht="15.75">
      <c r="E140" s="89"/>
    </row>
    <row r="141" ht="15.75">
      <c r="E141" s="89"/>
    </row>
    <row r="142" ht="15.75">
      <c r="E142" s="89"/>
    </row>
    <row r="143" ht="15.75">
      <c r="E143" s="89"/>
    </row>
    <row r="144" ht="15.75">
      <c r="E144" s="89"/>
    </row>
    <row r="145" ht="15.75">
      <c r="E145" s="89"/>
    </row>
    <row r="146" ht="15.75">
      <c r="E146" s="89"/>
    </row>
    <row r="147" ht="15.75">
      <c r="E147" s="89"/>
    </row>
    <row r="148" ht="15.75">
      <c r="E148" s="89"/>
    </row>
    <row r="149" ht="15.75">
      <c r="E149" s="89"/>
    </row>
    <row r="150" ht="15.75">
      <c r="E150" s="89"/>
    </row>
    <row r="151" ht="15.75">
      <c r="E151" s="89"/>
    </row>
    <row r="152" ht="15.75">
      <c r="E152" s="89"/>
    </row>
    <row r="153" ht="15.75">
      <c r="E153" s="89"/>
    </row>
    <row r="154" ht="15.75">
      <c r="E154" s="89"/>
    </row>
    <row r="155" ht="15.75">
      <c r="E155" s="89"/>
    </row>
    <row r="156" ht="15.75">
      <c r="E156" s="89"/>
    </row>
    <row r="157" ht="15.75">
      <c r="E157" s="89"/>
    </row>
    <row r="158" ht="15.75">
      <c r="E158" s="89"/>
    </row>
    <row r="159" ht="15.75">
      <c r="E159" s="89"/>
    </row>
    <row r="160" ht="15.75">
      <c r="E160" s="89"/>
    </row>
    <row r="161" ht="15.75">
      <c r="E161" s="89"/>
    </row>
    <row r="162" ht="15.75">
      <c r="E162" s="89"/>
    </row>
    <row r="163" ht="15.75">
      <c r="E163" s="89"/>
    </row>
    <row r="164" ht="15.75">
      <c r="E164" s="89"/>
    </row>
    <row r="165" ht="15.75">
      <c r="E165" s="89"/>
    </row>
    <row r="166" ht="15.75">
      <c r="E166" s="89"/>
    </row>
    <row r="167" ht="15.75">
      <c r="E167" s="89"/>
    </row>
    <row r="168" ht="15.75">
      <c r="E168" s="89"/>
    </row>
    <row r="169" ht="15.75">
      <c r="E169" s="89"/>
    </row>
    <row r="170" ht="15.75">
      <c r="E170" s="89"/>
    </row>
    <row r="171" ht="15.75">
      <c r="E171" s="89"/>
    </row>
    <row r="172" ht="15.75">
      <c r="E172" s="89"/>
    </row>
    <row r="173" ht="15.75">
      <c r="E173" s="89"/>
    </row>
    <row r="174" ht="15.75">
      <c r="E174" s="89"/>
    </row>
    <row r="175" ht="15.75">
      <c r="E175" s="89"/>
    </row>
    <row r="176" ht="15.75">
      <c r="E176" s="89"/>
    </row>
    <row r="177" ht="15.75">
      <c r="E177" s="89"/>
    </row>
    <row r="178" ht="15.75">
      <c r="E178" s="89"/>
    </row>
    <row r="179" ht="15.75">
      <c r="E179" s="89"/>
    </row>
    <row r="180" ht="15.75">
      <c r="E180" s="89"/>
    </row>
    <row r="181" ht="15.75">
      <c r="E181" s="89"/>
    </row>
    <row r="182" ht="15.75">
      <c r="E182" s="89"/>
    </row>
    <row r="183" ht="15.75">
      <c r="E183" s="89"/>
    </row>
    <row r="184" ht="15.75">
      <c r="E184" s="89"/>
    </row>
    <row r="185" ht="15.75">
      <c r="E185" s="89"/>
    </row>
    <row r="186" ht="15.75">
      <c r="E186" s="89"/>
    </row>
    <row r="187" ht="15.75">
      <c r="E187" s="89"/>
    </row>
    <row r="188" ht="15.75">
      <c r="E188" s="89"/>
    </row>
    <row r="189" ht="15.75">
      <c r="E189" s="89"/>
    </row>
    <row r="190" ht="15.75">
      <c r="E190" s="89"/>
    </row>
    <row r="191" ht="15.75">
      <c r="E191" s="89"/>
    </row>
    <row r="192" ht="15.75">
      <c r="E192" s="89"/>
    </row>
    <row r="193" ht="15.75">
      <c r="E193" s="89"/>
    </row>
    <row r="194" ht="15.75">
      <c r="E194" s="89"/>
    </row>
    <row r="195" ht="15.75">
      <c r="E195" s="89"/>
    </row>
    <row r="196" ht="15.75">
      <c r="E196" s="89"/>
    </row>
    <row r="197" ht="15.75">
      <c r="E197" s="89"/>
    </row>
    <row r="198" ht="15.75">
      <c r="E198" s="89"/>
    </row>
    <row r="199" ht="15.75">
      <c r="E199" s="89"/>
    </row>
    <row r="200" ht="15.75">
      <c r="E200" s="89"/>
    </row>
    <row r="201" ht="15.75">
      <c r="E201" s="89"/>
    </row>
    <row r="202" ht="15.75">
      <c r="E202" s="89"/>
    </row>
    <row r="203" ht="15.75">
      <c r="E203" s="89"/>
    </row>
    <row r="204" ht="15.75">
      <c r="E204" s="89"/>
    </row>
    <row r="205" ht="15.75">
      <c r="E205" s="89"/>
    </row>
    <row r="206" ht="15.75">
      <c r="E206" s="89"/>
    </row>
    <row r="207" ht="15.75">
      <c r="E207" s="89"/>
    </row>
    <row r="208" ht="15.75">
      <c r="E208" s="89"/>
    </row>
    <row r="209" ht="15.75">
      <c r="E209" s="89"/>
    </row>
    <row r="210" ht="15.75">
      <c r="E210" s="89"/>
    </row>
    <row r="211" ht="15.75">
      <c r="E211" s="89"/>
    </row>
    <row r="212" ht="15.75">
      <c r="E212" s="89"/>
    </row>
    <row r="213" ht="15.75">
      <c r="E213" s="89"/>
    </row>
    <row r="214" ht="15.75">
      <c r="E214" s="89"/>
    </row>
    <row r="215" ht="15.75">
      <c r="E215" s="89"/>
    </row>
    <row r="216" ht="15.75">
      <c r="E216" s="89"/>
    </row>
    <row r="217" ht="15.75">
      <c r="E217" s="89"/>
    </row>
    <row r="218" ht="15.75">
      <c r="E218" s="89"/>
    </row>
    <row r="219" ht="15.75">
      <c r="E219" s="89"/>
    </row>
    <row r="220" ht="15.75">
      <c r="E220" s="89"/>
    </row>
    <row r="221" ht="15.75">
      <c r="E221" s="89"/>
    </row>
    <row r="222" ht="15.75">
      <c r="E222" s="89"/>
    </row>
    <row r="223" ht="15.75">
      <c r="E223" s="89"/>
    </row>
    <row r="224" ht="15.75">
      <c r="E224" s="89"/>
    </row>
    <row r="225" ht="15.75">
      <c r="E225" s="89"/>
    </row>
    <row r="226" ht="15.75">
      <c r="E226" s="89"/>
    </row>
    <row r="227" ht="15.75">
      <c r="E227" s="89"/>
    </row>
    <row r="228" ht="15.75">
      <c r="E228" s="89"/>
    </row>
    <row r="229" ht="15.75">
      <c r="E229" s="89"/>
    </row>
    <row r="230" ht="15.75">
      <c r="E230" s="89"/>
    </row>
    <row r="231" ht="15.75">
      <c r="E231" s="89"/>
    </row>
    <row r="232" ht="15.75">
      <c r="E232" s="89"/>
    </row>
    <row r="233" ht="15.75">
      <c r="E233" s="89"/>
    </row>
    <row r="234" ht="15.75">
      <c r="E234" s="89"/>
    </row>
    <row r="235" ht="15.75">
      <c r="E235" s="89"/>
    </row>
    <row r="236" ht="15.75">
      <c r="E236" s="89"/>
    </row>
    <row r="237" ht="15.75">
      <c r="E237" s="89"/>
    </row>
    <row r="238" ht="15.75">
      <c r="E238" s="89"/>
    </row>
    <row r="239" ht="15.75">
      <c r="E239" s="89"/>
    </row>
    <row r="240" ht="15.75">
      <c r="E240" s="89"/>
    </row>
    <row r="241" ht="15.75">
      <c r="E241" s="89"/>
    </row>
    <row r="242" ht="15.75">
      <c r="E242" s="89"/>
    </row>
    <row r="243" ht="15.75">
      <c r="E243" s="89"/>
    </row>
    <row r="244" ht="15.75">
      <c r="E244" s="89"/>
    </row>
    <row r="245" ht="15.75">
      <c r="E245" s="89"/>
    </row>
    <row r="246" ht="15.75">
      <c r="E246" s="89"/>
    </row>
    <row r="247" ht="15.75">
      <c r="E247" s="89"/>
    </row>
    <row r="248" ht="15.75">
      <c r="E248" s="89"/>
    </row>
    <row r="249" ht="15.75">
      <c r="E249" s="89"/>
    </row>
    <row r="250" ht="15.75">
      <c r="E250" s="89"/>
    </row>
    <row r="251" ht="15.75">
      <c r="E251" s="89"/>
    </row>
    <row r="252" ht="15.75">
      <c r="E252" s="89"/>
    </row>
    <row r="253" ht="15.75">
      <c r="E253" s="89"/>
    </row>
    <row r="254" ht="15.75">
      <c r="E254" s="89"/>
    </row>
    <row r="255" ht="15.75">
      <c r="E255" s="89"/>
    </row>
    <row r="256" ht="15.75">
      <c r="E256" s="89"/>
    </row>
    <row r="257" ht="15.75">
      <c r="E257" s="89"/>
    </row>
    <row r="258" ht="15.75">
      <c r="E258" s="89"/>
    </row>
    <row r="259" ht="15.75">
      <c r="E259" s="89"/>
    </row>
    <row r="260" ht="15.75">
      <c r="E260" s="89"/>
    </row>
    <row r="261" ht="15.75">
      <c r="E261" s="89"/>
    </row>
    <row r="262" ht="15.75">
      <c r="E262" s="89"/>
    </row>
    <row r="263" ht="15.75">
      <c r="E263" s="89"/>
    </row>
    <row r="264" ht="15.75">
      <c r="E264" s="89"/>
    </row>
    <row r="265" ht="15.75">
      <c r="E265" s="89"/>
    </row>
    <row r="266" ht="15.75">
      <c r="E266" s="89"/>
    </row>
    <row r="267" ht="15.75">
      <c r="E267" s="89"/>
    </row>
    <row r="268" ht="15.75">
      <c r="E268" s="89"/>
    </row>
    <row r="269" ht="15.75">
      <c r="E269" s="89"/>
    </row>
    <row r="270" ht="15.75">
      <c r="E270" s="89"/>
    </row>
    <row r="271" ht="15.75">
      <c r="E271" s="89"/>
    </row>
    <row r="272" ht="15.75">
      <c r="E272" s="89"/>
    </row>
    <row r="273" ht="15.75">
      <c r="E273" s="89"/>
    </row>
    <row r="274" ht="15.75">
      <c r="E274" s="89"/>
    </row>
    <row r="275" ht="15.75">
      <c r="E275" s="89"/>
    </row>
    <row r="276" ht="15.75">
      <c r="E276" s="89"/>
    </row>
    <row r="277" ht="15.75">
      <c r="E277" s="89"/>
    </row>
    <row r="278" ht="15.75">
      <c r="E278" s="89"/>
    </row>
    <row r="279" ht="15.75">
      <c r="E279" s="89"/>
    </row>
    <row r="280" ht="15.75">
      <c r="E280" s="89"/>
    </row>
    <row r="281" ht="15.75">
      <c r="E281" s="89"/>
    </row>
    <row r="282" ht="15.75">
      <c r="E282" s="89"/>
    </row>
    <row r="283" ht="15.75">
      <c r="E283" s="89"/>
    </row>
    <row r="284" ht="15.75">
      <c r="E284" s="89"/>
    </row>
    <row r="285" ht="15.75">
      <c r="E285" s="89"/>
    </row>
    <row r="286" ht="15.75">
      <c r="E286" s="89"/>
    </row>
    <row r="287" ht="15.75">
      <c r="E287" s="89"/>
    </row>
    <row r="288" ht="15.75">
      <c r="E288" s="89"/>
    </row>
    <row r="289" ht="15.75">
      <c r="E289" s="89"/>
    </row>
    <row r="290" ht="15.75">
      <c r="E290" s="89"/>
    </row>
    <row r="291" ht="15.75">
      <c r="E291" s="89"/>
    </row>
    <row r="292" ht="15.75">
      <c r="E292" s="89"/>
    </row>
    <row r="293" ht="15.75">
      <c r="E293" s="89"/>
    </row>
    <row r="294" ht="15.75">
      <c r="E294" s="89"/>
    </row>
    <row r="295" ht="15.75">
      <c r="E295" s="89"/>
    </row>
    <row r="296" ht="15.75">
      <c r="E296" s="89"/>
    </row>
    <row r="297" ht="15.75">
      <c r="E297" s="89"/>
    </row>
    <row r="298" ht="15.75">
      <c r="E298" s="89"/>
    </row>
    <row r="299" ht="15.75">
      <c r="E299" s="89"/>
    </row>
    <row r="300" ht="15.75">
      <c r="E300" s="89"/>
    </row>
    <row r="301" ht="15.75">
      <c r="E301" s="89"/>
    </row>
    <row r="302" ht="15.75">
      <c r="E302" s="89"/>
    </row>
    <row r="303" ht="15.75">
      <c r="E303" s="89"/>
    </row>
    <row r="304" ht="15.75">
      <c r="E304" s="89"/>
    </row>
    <row r="305" ht="15.75">
      <c r="E305" s="89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沼曄</dc:creator>
  <cp:keywords/>
  <dc:description/>
  <cp:lastModifiedBy>蘇郁惠</cp:lastModifiedBy>
  <cp:lastPrinted>2015-03-16T02:43:32Z</cp:lastPrinted>
  <dcterms:created xsi:type="dcterms:W3CDTF">2000-02-14T08:36:59Z</dcterms:created>
  <dcterms:modified xsi:type="dcterms:W3CDTF">2015-04-09T07:10:35Z</dcterms:modified>
  <cp:category/>
  <cp:version/>
  <cp:contentType/>
  <cp:contentStatus/>
</cp:coreProperties>
</file>